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ackup 2022\Documents\Crime Stats 2023\"/>
    </mc:Choice>
  </mc:AlternateContent>
  <bookViews>
    <workbookView xWindow="-120" yWindow="-120" windowWidth="29040" windowHeight="15840"/>
  </bookViews>
  <sheets>
    <sheet name="YTD Index Comparison" sheetId="1" r:id="rId1"/>
    <sheet name="Monthly Data" sheetId="2" r:id="rId2"/>
    <sheet name="Historic Perspective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B18" i="1" l="1"/>
  <c r="B19" i="1"/>
  <c r="B20" i="1"/>
  <c r="B21" i="1"/>
  <c r="D18" i="1" l="1"/>
  <c r="D15" i="1"/>
  <c r="F15" i="1"/>
  <c r="H15" i="1"/>
  <c r="J15" i="1"/>
  <c r="L15" i="1"/>
  <c r="N15" i="1"/>
  <c r="P15" i="1"/>
  <c r="R15" i="1"/>
  <c r="T15" i="1"/>
  <c r="V15" i="1"/>
  <c r="X15" i="1"/>
  <c r="D16" i="1"/>
  <c r="F16" i="1"/>
  <c r="H16" i="1"/>
  <c r="J16" i="1"/>
  <c r="L16" i="1"/>
  <c r="N16" i="1"/>
  <c r="P16" i="1"/>
  <c r="R16" i="1"/>
  <c r="T16" i="1"/>
  <c r="V16" i="1"/>
  <c r="X16" i="1"/>
  <c r="D17" i="1"/>
  <c r="F17" i="1"/>
  <c r="H17" i="1"/>
  <c r="J17" i="1"/>
  <c r="L17" i="1"/>
  <c r="N17" i="1"/>
  <c r="P17" i="1"/>
  <c r="R17" i="1"/>
  <c r="T17" i="1"/>
  <c r="V17" i="1"/>
  <c r="X17" i="1"/>
  <c r="B43" i="1" s="1"/>
  <c r="F18" i="1"/>
  <c r="H18" i="1"/>
  <c r="J18" i="1"/>
  <c r="L18" i="1"/>
  <c r="N18" i="1"/>
  <c r="P18" i="1"/>
  <c r="R18" i="1"/>
  <c r="T18" i="1"/>
  <c r="V18" i="1"/>
  <c r="X18" i="1"/>
  <c r="B44" i="1" s="1"/>
  <c r="D19" i="1"/>
  <c r="F19" i="1"/>
  <c r="H19" i="1"/>
  <c r="J19" i="1"/>
  <c r="L19" i="1"/>
  <c r="N19" i="1"/>
  <c r="P19" i="1"/>
  <c r="R19" i="1"/>
  <c r="B45" i="1" s="1"/>
  <c r="T19" i="1"/>
  <c r="V19" i="1"/>
  <c r="X19" i="1"/>
  <c r="D20" i="1"/>
  <c r="F20" i="1"/>
  <c r="H20" i="1"/>
  <c r="J20" i="1"/>
  <c r="L20" i="1"/>
  <c r="N20" i="1"/>
  <c r="P20" i="1"/>
  <c r="R20" i="1"/>
  <c r="T20" i="1"/>
  <c r="V20" i="1"/>
  <c r="X20" i="1"/>
  <c r="B46" i="1" s="1"/>
  <c r="D21" i="1"/>
  <c r="F21" i="1"/>
  <c r="H21" i="1"/>
  <c r="J21" i="1"/>
  <c r="L21" i="1"/>
  <c r="N21" i="1"/>
  <c r="P21" i="1"/>
  <c r="R21" i="1"/>
  <c r="B47" i="1" s="1"/>
  <c r="T21" i="1"/>
  <c r="V21" i="1"/>
  <c r="X21" i="1"/>
  <c r="C41" i="1"/>
  <c r="C42" i="1"/>
  <c r="C43" i="1"/>
  <c r="C44" i="1"/>
  <c r="C45" i="1"/>
  <c r="C46" i="1"/>
  <c r="C47" i="1"/>
  <c r="C31" i="1"/>
  <c r="C32" i="1"/>
  <c r="C33" i="1"/>
  <c r="C34" i="1"/>
  <c r="C35" i="1"/>
  <c r="C36" i="1"/>
  <c r="C30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C22" i="1"/>
  <c r="E22" i="1"/>
  <c r="G22" i="1"/>
  <c r="I22" i="1"/>
  <c r="K22" i="1"/>
  <c r="M22" i="1"/>
  <c r="O22" i="1"/>
  <c r="Q22" i="1"/>
  <c r="S22" i="1"/>
  <c r="U22" i="1"/>
  <c r="W22" i="1"/>
  <c r="Y22" i="1"/>
  <c r="P22" i="1" l="1"/>
  <c r="L22" i="1"/>
  <c r="R22" i="1"/>
  <c r="X22" i="1"/>
  <c r="H22" i="1"/>
  <c r="B42" i="1"/>
  <c r="B30" i="1"/>
  <c r="F22" i="1"/>
  <c r="N22" i="1"/>
  <c r="B33" i="1"/>
  <c r="B35" i="1"/>
  <c r="B31" i="1"/>
  <c r="V22" i="1"/>
  <c r="B34" i="1"/>
  <c r="T22" i="1"/>
  <c r="B36" i="1"/>
  <c r="J22" i="1"/>
  <c r="B41" i="1"/>
  <c r="G41" i="1" s="1"/>
  <c r="E41" i="1" s="1"/>
  <c r="E21" i="2" s="1"/>
  <c r="B32" i="1"/>
  <c r="B22" i="1"/>
  <c r="D22" i="1"/>
  <c r="A18" i="2"/>
  <c r="C20" i="2"/>
  <c r="D20" i="2"/>
  <c r="E20" i="2"/>
  <c r="C21" i="2"/>
  <c r="B20" i="2"/>
  <c r="C22" i="2"/>
  <c r="B23" i="2"/>
  <c r="C23" i="2"/>
  <c r="C24" i="2"/>
  <c r="B25" i="2"/>
  <c r="C25" i="2"/>
  <c r="C26" i="2"/>
  <c r="B27" i="2"/>
  <c r="C27" i="2"/>
  <c r="B6" i="2"/>
  <c r="C6" i="2"/>
  <c r="D6" i="2"/>
  <c r="E6" i="2"/>
  <c r="C48" i="1"/>
  <c r="C28" i="2" s="1"/>
  <c r="H41" i="1"/>
  <c r="G43" i="1"/>
  <c r="E43" i="1" s="1"/>
  <c r="E23" i="2" s="1"/>
  <c r="H43" i="1"/>
  <c r="D47" i="1"/>
  <c r="D27" i="2" s="1"/>
  <c r="H44" i="1"/>
  <c r="G45" i="1"/>
  <c r="D45" i="1"/>
  <c r="D25" i="2" s="1"/>
  <c r="G47" i="1"/>
  <c r="H46" i="1"/>
  <c r="H42" i="1"/>
  <c r="A2" i="2"/>
  <c r="A7" i="2"/>
  <c r="A8" i="2"/>
  <c r="A9" i="2"/>
  <c r="A10" i="2"/>
  <c r="A11" i="2"/>
  <c r="A12" i="2"/>
  <c r="A13" i="2"/>
  <c r="B48" i="1" l="1"/>
  <c r="G48" i="1" s="1"/>
  <c r="B21" i="2"/>
  <c r="H48" i="1"/>
  <c r="D43" i="1"/>
  <c r="D23" i="2" s="1"/>
  <c r="D41" i="1"/>
  <c r="D21" i="2" s="1"/>
  <c r="E45" i="1"/>
  <c r="E25" i="2" s="1"/>
  <c r="E47" i="1"/>
  <c r="E27" i="2" s="1"/>
  <c r="H45" i="1"/>
  <c r="H47" i="1"/>
  <c r="B13" i="2"/>
  <c r="E48" i="1" l="1"/>
  <c r="E28" i="2" s="1"/>
  <c r="D48" i="1"/>
  <c r="D28" i="2" s="1"/>
  <c r="B28" i="2"/>
  <c r="C8" i="2"/>
  <c r="C9" i="2"/>
  <c r="C11" i="2"/>
  <c r="C12" i="2"/>
  <c r="C13" i="2"/>
  <c r="B8" i="2"/>
  <c r="B9" i="2"/>
  <c r="B10" i="2"/>
  <c r="B11" i="2"/>
  <c r="B12" i="2"/>
  <c r="C7" i="2"/>
  <c r="B7" i="2"/>
  <c r="C10" i="2" l="1"/>
  <c r="G30" i="1"/>
  <c r="E30" i="1" s="1"/>
  <c r="E7" i="2" s="1"/>
  <c r="B37" i="1"/>
  <c r="B14" i="2" s="1"/>
  <c r="D30" i="1"/>
  <c r="D7" i="2" s="1"/>
  <c r="G36" i="1"/>
  <c r="G35" i="1"/>
  <c r="G34" i="1"/>
  <c r="G33" i="1"/>
  <c r="E33" i="1" s="1"/>
  <c r="G32" i="1"/>
  <c r="D34" i="1" l="1"/>
  <c r="D11" i="2" s="1"/>
  <c r="H32" i="1"/>
  <c r="E32" i="1"/>
  <c r="E9" i="2" s="1"/>
  <c r="H36" i="1"/>
  <c r="E36" i="1"/>
  <c r="E13" i="2" s="1"/>
  <c r="H33" i="1"/>
  <c r="E10" i="2"/>
  <c r="D33" i="1"/>
  <c r="D10" i="2" s="1"/>
  <c r="C37" i="1"/>
  <c r="C14" i="2" s="1"/>
  <c r="H30" i="1"/>
  <c r="E34" i="1"/>
  <c r="E11" i="2" s="1"/>
  <c r="H34" i="1"/>
  <c r="D36" i="1"/>
  <c r="D13" i="2" s="1"/>
  <c r="D32" i="1"/>
  <c r="D9" i="2" s="1"/>
  <c r="G37" i="1"/>
  <c r="G31" i="1"/>
  <c r="E31" i="1" s="1"/>
  <c r="E8" i="2" s="1"/>
  <c r="H31" i="1"/>
  <c r="E35" i="1"/>
  <c r="E12" i="2" s="1"/>
  <c r="H35" i="1"/>
  <c r="D35" i="1"/>
  <c r="D12" i="2" s="1"/>
  <c r="D31" i="1"/>
  <c r="D8" i="2" s="1"/>
  <c r="D37" i="1" l="1"/>
  <c r="D14" i="2" s="1"/>
  <c r="E37" i="1"/>
  <c r="E14" i="2" s="1"/>
  <c r="H37" i="1"/>
  <c r="D44" i="1" l="1"/>
  <c r="D24" i="2" s="1"/>
  <c r="B24" i="2"/>
  <c r="G44" i="1"/>
  <c r="E44" i="1" s="1"/>
  <c r="E24" i="2" s="1"/>
  <c r="B26" i="2"/>
  <c r="D46" i="1"/>
  <c r="D26" i="2" s="1"/>
  <c r="G46" i="1"/>
  <c r="E46" i="1" s="1"/>
  <c r="E26" i="2" s="1"/>
  <c r="G42" i="1"/>
  <c r="E42" i="1" s="1"/>
  <c r="E22" i="2" s="1"/>
  <c r="B22" i="2"/>
  <c r="D42" i="1"/>
  <c r="D22" i="2" s="1"/>
</calcChain>
</file>

<file path=xl/sharedStrings.xml><?xml version="1.0" encoding="utf-8"?>
<sst xmlns="http://schemas.openxmlformats.org/spreadsheetml/2006/main" count="80" uniqueCount="32">
  <si>
    <t>MURDER</t>
  </si>
  <si>
    <t>RAPE</t>
  </si>
  <si>
    <t>ROBBERY</t>
  </si>
  <si>
    <t>AGG. ASSAULT</t>
  </si>
  <si>
    <t>BURGLARY</t>
  </si>
  <si>
    <t>LARCENY</t>
  </si>
  <si>
    <t>AUTO THEFT</t>
  </si>
  <si>
    <t>JANUARY</t>
  </si>
  <si>
    <t>FEBRUARY</t>
  </si>
  <si>
    <t>MARCH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</si>
  <si>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</si>
  <si>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</si>
  <si>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</si>
  <si>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</si>
  <si>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</si>
  <si>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</si>
  <si>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</si>
  <si>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</si>
  <si>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</si>
  <si>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CHANGE</t>
  </si>
  <si>
    <t>% CHANGE</t>
  </si>
  <si>
    <t>MAJOR CRIME REPORTS</t>
  </si>
  <si>
    <t>AGG ASSAULT</t>
  </si>
  <si>
    <t xml:space="preserve">LARCENY </t>
  </si>
  <si>
    <t>ARSON</t>
  </si>
  <si>
    <t>HISTORIC PERSPECTIVE</t>
  </si>
  <si>
    <t>CURRENT YEAR</t>
  </si>
  <si>
    <t>LAST YEAR</t>
  </si>
  <si>
    <t>APRIL</t>
  </si>
  <si>
    <r>
      <t xml:space="preserve">STEPHEN G. MCALLISTER
</t>
    </r>
    <r>
      <rPr>
        <i/>
        <sz val="10"/>
        <color theme="1"/>
        <rFont val="Calibri"/>
        <family val="2"/>
        <scheme val="minor"/>
      </rPr>
      <t>Police Commissioner</t>
    </r>
    <r>
      <rPr>
        <sz val="10"/>
        <color theme="1"/>
        <rFont val="Calibri"/>
        <family val="2"/>
        <scheme val="minor"/>
      </rPr>
      <t xml:space="preserve">
</t>
    </r>
  </si>
  <si>
    <r>
      <t xml:space="preserve">KEVIN M. FITZGERALD
</t>
    </r>
    <r>
      <rPr>
        <i/>
        <sz val="10"/>
        <color theme="1"/>
        <rFont val="Calibri"/>
        <family val="2"/>
        <scheme val="minor"/>
      </rPr>
      <t>Mayor</t>
    </r>
    <r>
      <rPr>
        <sz val="10"/>
        <color theme="1"/>
        <rFont val="Calibri"/>
        <family val="2"/>
        <scheme val="minor"/>
      </rPr>
      <t xml:space="preserve">
</t>
    </r>
  </si>
  <si>
    <t xml:space="preserve">2022 YEAR TO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</si>
</sst>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;[Red]\(0\)"/>
    <numFmt numFmtId="165" formatCode="##0.00%;[Red]\-##0.00%"/>
    <numFmt numFmtId="166" formatCode="0.00_);[Red]\(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CC99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6" fillId="3" borderId="19" applyNumberFormat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0" fillId="0" borderId="11" xfId="0" applyBorder="1" applyAlignment="1">
      <alignment horizontal="center"/>
    </xf>
    <xf numFmtId="0" fontId="0" fillId="0" borderId="13" xfId="0" applyBorder="1"/>
    <xf numFmtId="0" fontId="1" fillId="0" borderId="12" xfId="0" applyFont="1" applyBorder="1"/>
    <xf numFmtId="0" fontId="0" fillId="0" borderId="12" xfId="0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165" fontId="0" fillId="0" borderId="11" xfId="0" applyNumberFormat="1" applyBorder="1"/>
    <xf numFmtId="165" fontId="0" fillId="0" borderId="12" xfId="0" applyNumberFormat="1" applyBorder="1"/>
    <xf numFmtId="165" fontId="1" fillId="0" borderId="13" xfId="0" applyNumberFormat="1" applyFont="1" applyBorder="1" applyAlignment="1">
      <alignment vertical="center"/>
    </xf>
    <xf numFmtId="165" fontId="0" fillId="0" borderId="11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1" fillId="0" borderId="13" xfId="0" applyNumberFormat="1" applyFont="1" applyBorder="1" applyAlignment="1">
      <alignment horizontal="right" vertic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1" fillId="0" borderId="13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right"/>
    </xf>
    <xf numFmtId="165" fontId="1" fillId="0" borderId="0" xfId="0" applyNumberFormat="1" applyFont="1" applyAlignment="1">
      <alignment horizontal="right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 vertical="center"/>
    </xf>
    <xf numFmtId="0" fontId="8" fillId="3" borderId="19" xfId="2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5" borderId="20" xfId="4" applyBorder="1" applyAlignment="1">
      <alignment horizontal="center" vertical="center"/>
    </xf>
    <xf numFmtId="0" fontId="3" fillId="5" borderId="21" xfId="4" applyBorder="1" applyAlignment="1">
      <alignment horizontal="center" vertical="center"/>
    </xf>
    <xf numFmtId="0" fontId="3" fillId="5" borderId="22" xfId="4" applyBorder="1" applyAlignment="1">
      <alignment horizontal="center" vertical="center"/>
    </xf>
    <xf numFmtId="0" fontId="3" fillId="4" borderId="20" xfId="3" applyBorder="1" applyAlignment="1">
      <alignment horizontal="center" vertical="center"/>
    </xf>
    <xf numFmtId="0" fontId="3" fillId="4" borderId="21" xfId="3" applyBorder="1" applyAlignment="1">
      <alignment horizontal="center" vertical="center"/>
    </xf>
    <xf numFmtId="0" fontId="3" fillId="4" borderId="22" xfId="3" applyBorder="1" applyAlignment="1">
      <alignment horizontal="center" vertical="center"/>
    </xf>
    <xf numFmtId="0" fontId="1" fillId="2" borderId="16" xfId="1" applyFont="1" applyBorder="1" applyAlignment="1">
      <alignment horizontal="center"/>
    </xf>
    <xf numFmtId="0" fontId="1" fillId="2" borderId="17" xfId="1" applyFont="1" applyBorder="1" applyAlignment="1">
      <alignment horizontal="center"/>
    </xf>
    <xf numFmtId="0" fontId="1" fillId="2" borderId="18" xfId="1" applyFont="1" applyBorder="1" applyAlignment="1">
      <alignment horizontal="center"/>
    </xf>
    <xf numFmtId="0" fontId="1" fillId="2" borderId="14" xfId="1" applyFont="1" applyBorder="1" applyAlignment="1">
      <alignment horizontal="center" vertical="center"/>
    </xf>
    <xf numFmtId="0" fontId="1" fillId="2" borderId="9" xfId="1" applyFont="1" applyBorder="1" applyAlignment="1">
      <alignment horizontal="center" vertical="center"/>
    </xf>
    <xf numFmtId="0" fontId="1" fillId="2" borderId="15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5">
    <cellStyle name="20% - Accent1" xfId="1" builtinId="30"/>
    <cellStyle name="20% - Accent3" xfId="3" builtinId="38"/>
    <cellStyle name="20% - Accent5" xfId="4" builtinId="46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cap="small" baseline="0"/>
              <a:t>Year to Date Comparison All Major Crimes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'YTD Index Comparison'!$B$28:$B$29</c:f>
              <c:strCache>
                <c:ptCount val="2"/>
                <c:pt idx="1">
                  <c:v>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'YTD Index Comparison'!$A$30:$A$36</c:f>
              <c:strCache>
                <c:ptCount val="7"/>
                <c:pt idx="0">
                  <c:v>MURDER</c:v>
                </c:pt>
                <c:pt idx="1">
                  <c:v>RAPE</c:v>
                </c:pt>
                <c:pt idx="2">
                  <c:v>ROBBERY</c:v>
                </c:pt>
                <c:pt idx="3">
                  <c:v>AGG. ASSAULT</c:v>
                </c:pt>
                <c:pt idx="4">
                  <c:v>BURGLARY</c:v>
                </c:pt>
                <c:pt idx="5">
                  <c:v>LARCENY</c:v>
                </c:pt>
                <c:pt idx="6">
                  <c:v>AUTO THEFT</c:v>
                </c:pt>
              </c:strCache>
            </c:strRef>
          </c:cat>
          <c:val>
            <c:numRef>
              <c:f>'YTD Index Comparison'!$B$30:$B$36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11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B3-4AA7-A392-7E34ABA798DA}"/>
            </c:ext>
          </c:extLst>
        </c:ser>
        <c:ser>
          <c:idx val="1"/>
          <c:order val="1"/>
          <c:tx>
            <c:strRef>
              <c:f>'YTD Index Comparison'!$C$28:$C$29</c:f>
              <c:strCache>
                <c:ptCount val="2"/>
                <c:pt idx="1">
                  <c:v>2023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'YTD Index Comparison'!$A$30:$A$36</c:f>
              <c:strCache>
                <c:ptCount val="7"/>
                <c:pt idx="0">
                  <c:v>MURDER</c:v>
                </c:pt>
                <c:pt idx="1">
                  <c:v>RAPE</c:v>
                </c:pt>
                <c:pt idx="2">
                  <c:v>ROBBERY</c:v>
                </c:pt>
                <c:pt idx="3">
                  <c:v>AGG. ASSAULT</c:v>
                </c:pt>
                <c:pt idx="4">
                  <c:v>BURGLARY</c:v>
                </c:pt>
                <c:pt idx="5">
                  <c:v>LARCENY</c:v>
                </c:pt>
                <c:pt idx="6">
                  <c:v>AUTO THEFT</c:v>
                </c:pt>
              </c:strCache>
            </c:strRef>
          </c:cat>
          <c:val>
            <c:numRef>
              <c:f>'YTD Index Comparison'!$C$30:$C$36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6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B3-4AA7-A392-7E34ABA798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33751424"/>
        <c:axId val="1533758496"/>
      </c:barChart>
      <c:catAx>
        <c:axId val="1533751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33758496"/>
        <c:crosses val="autoZero"/>
        <c:auto val="1"/>
        <c:lblAlgn val="ctr"/>
        <c:lblOffset val="100"/>
        <c:noMultiLvlLbl val="0"/>
      </c:catAx>
      <c:valAx>
        <c:axId val="1533758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37514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cap="small" baseline="0"/>
              <a:t>Year to Date Comparison All Major Crimes</a:t>
            </a:r>
          </a:p>
        </c:rich>
      </c:tx>
      <c:layout>
        <c:manualLayout>
          <c:xMode val="edge"/>
          <c:yMode val="edge"/>
          <c:x val="0.15698600174978128"/>
          <c:y val="5.6108135679673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099518810148729E-2"/>
          <c:y val="0.23561601471583457"/>
          <c:w val="0.89745603674540686"/>
          <c:h val="0.497413282406263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'YTD Index Comparison'!$B$28:$B$29</c:f>
              <c:strCache>
                <c:ptCount val="2"/>
                <c:pt idx="1">
                  <c:v>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'YTD Index Comparison'!$A$30:$A$36</c:f>
              <c:strCache>
                <c:ptCount val="7"/>
                <c:pt idx="0">
                  <c:v>MURDER</c:v>
                </c:pt>
                <c:pt idx="1">
                  <c:v>RAPE</c:v>
                </c:pt>
                <c:pt idx="2">
                  <c:v>ROBBERY</c:v>
                </c:pt>
                <c:pt idx="3">
                  <c:v>AGG. ASSAULT</c:v>
                </c:pt>
                <c:pt idx="4">
                  <c:v>BURGLARY</c:v>
                </c:pt>
                <c:pt idx="5">
                  <c:v>LARCENY</c:v>
                </c:pt>
                <c:pt idx="6">
                  <c:v>AUTO THEFT</c:v>
                </c:pt>
              </c:strCache>
            </c:strRef>
          </c:cat>
          <c:val>
            <c:numRef>
              <c:f>'YTD Index Comparison'!$B$30:$B$36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11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A5-4337-958E-F6A5AF1B87B8}"/>
            </c:ext>
          </c:extLst>
        </c:ser>
        <c:ser>
          <c:idx val="1"/>
          <c:order val="1"/>
          <c:tx>
            <c:strRef>
              <c:f>'YTD Index Comparison'!$C$28:$C$29</c:f>
              <c:strCache>
                <c:ptCount val="2"/>
                <c:pt idx="1">
                  <c:v>2023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'YTD Index Comparison'!$A$30:$A$36</c:f>
              <c:strCache>
                <c:ptCount val="7"/>
                <c:pt idx="0">
                  <c:v>MURDER</c:v>
                </c:pt>
                <c:pt idx="1">
                  <c:v>RAPE</c:v>
                </c:pt>
                <c:pt idx="2">
                  <c:v>ROBBERY</c:v>
                </c:pt>
                <c:pt idx="3">
                  <c:v>AGG. ASSAULT</c:v>
                </c:pt>
                <c:pt idx="4">
                  <c:v>BURGLARY</c:v>
                </c:pt>
                <c:pt idx="5">
                  <c:v>LARCENY</c:v>
                </c:pt>
                <c:pt idx="6">
                  <c:v>AUTO THEFT</c:v>
                </c:pt>
              </c:strCache>
            </c:strRef>
          </c:cat>
          <c:val>
            <c:numRef>
              <c:f>'YTD Index Comparison'!$C$30:$C$36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6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A5-4337-958E-F6A5AF1B87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33757952"/>
        <c:axId val="1533744896"/>
      </c:barChart>
      <c:catAx>
        <c:axId val="1533757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33744896"/>
        <c:crosses val="autoZero"/>
        <c:auto val="1"/>
        <c:lblAlgn val="ctr"/>
        <c:lblOffset val="100"/>
        <c:noMultiLvlLbl val="0"/>
      </c:catAx>
      <c:valAx>
        <c:axId val="153374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37579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578499562554675"/>
          <c:y val="0.89756228826408191"/>
          <c:w val="0.20842979002624673"/>
          <c:h val="9.2236232521432149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>
      <c:oddHeader>&amp;L           &amp;G
&amp;C&amp;"-,Bold"&amp;14FLORAL PARK POLICE DEPARTMENT&amp;11
CRIME COMPARISON REPORT&amp;"-,Regular"&amp;U
&amp;R&amp;G                         </c:oddHeader>
    </c:headerFooter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sm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cap="small" baseline="0">
                <a:solidFill>
                  <a:schemeClr val="tx1"/>
                </a:solidFill>
              </a:rPr>
              <a:t>Historical Perspective - Annual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small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164916885389331E-2"/>
          <c:y val="0.23391364109411511"/>
          <c:w val="0.88337270341207352"/>
          <c:h val="0.56861196698238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'Historic Perspective'!$A$3</c:f>
              <c:strCache>
                <c:ptCount val="1"/>
                <c:pt idx="0">
                  <c:v>1997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'Historic Perspective'!$B$2:$I$2</c:f>
              <c:strCache>
                <c:ptCount val="8"/>
                <c:pt idx="0">
                  <c:v>MURDER</c:v>
                </c:pt>
                <c:pt idx="1">
                  <c:v>RAPE</c:v>
                </c:pt>
                <c:pt idx="2">
                  <c:v>ROBBERY</c:v>
                </c:pt>
                <c:pt idx="3">
                  <c:v>AGG ASSAULT</c:v>
                </c:pt>
                <c:pt idx="4">
                  <c:v>BURGLARY</c:v>
                </c:pt>
                <c:pt idx="5">
                  <c:v>LARCENY </c:v>
                </c:pt>
                <c:pt idx="6">
                  <c:v>AUTO THEFT</c:v>
                </c:pt>
                <c:pt idx="7">
                  <c:v>ARSON</c:v>
                </c:pt>
              </c:strCache>
            </c:strRef>
          </c:cat>
          <c:val>
            <c:numRef>
              <c:f>'Historic Perspective'!$B$3:$I$3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11</c:v>
                </c:pt>
                <c:pt idx="4">
                  <c:v>26</c:v>
                </c:pt>
                <c:pt idx="5">
                  <c:v>83</c:v>
                </c:pt>
                <c:pt idx="6">
                  <c:v>19</c:v>
                </c:pt>
                <c:pt idx="7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06-4640-9AF6-F57628B685BD}"/>
            </c:ext>
          </c:extLst>
        </c:ser>
        <c:ser>
          <c:idx val="1"/>
          <c:order val="1"/>
          <c:tx>
            <c:strRef>
              <c:f>'Historic Perspective'!$A$4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1.9950124688279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06-4640-9AF6-F57628B685B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'Historic Perspective'!$B$2:$I$2</c:f>
              <c:strCache>
                <c:ptCount val="8"/>
                <c:pt idx="0">
                  <c:v>MURDER</c:v>
                </c:pt>
                <c:pt idx="1">
                  <c:v>RAPE</c:v>
                </c:pt>
                <c:pt idx="2">
                  <c:v>ROBBERY</c:v>
                </c:pt>
                <c:pt idx="3">
                  <c:v>AGG ASSAULT</c:v>
                </c:pt>
                <c:pt idx="4">
                  <c:v>BURGLARY</c:v>
                </c:pt>
                <c:pt idx="5">
                  <c:v>LARCENY </c:v>
                </c:pt>
                <c:pt idx="6">
                  <c:v>AUTO THEFT</c:v>
                </c:pt>
                <c:pt idx="7">
                  <c:v>ARSON</c:v>
                </c:pt>
              </c:strCache>
            </c:strRef>
          </c:cat>
          <c:val>
            <c:numRef>
              <c:f>'Historic Perspective'!$B$4:$I$4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13</c:v>
                </c:pt>
                <c:pt idx="5">
                  <c:v>48</c:v>
                </c:pt>
                <c:pt idx="6">
                  <c:v>3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F06-4640-9AF6-F57628B685BD}"/>
            </c:ext>
          </c:extLst>
        </c:ser>
        <c:ser>
          <c:idx val="2"/>
          <c:order val="2"/>
          <c:tx>
            <c:strRef>
              <c:f>'Historic Perspective'!$A$5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1.0185067526415994E-16"/>
                  <c:y val="-9.97506234413965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06-4640-9AF6-F57628B685B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'Historic Perspective'!$B$2:$I$2</c:f>
              <c:strCache>
                <c:ptCount val="8"/>
                <c:pt idx="0">
                  <c:v>MURDER</c:v>
                </c:pt>
                <c:pt idx="1">
                  <c:v>RAPE</c:v>
                </c:pt>
                <c:pt idx="2">
                  <c:v>ROBBERY</c:v>
                </c:pt>
                <c:pt idx="3">
                  <c:v>AGG ASSAULT</c:v>
                </c:pt>
                <c:pt idx="4">
                  <c:v>BURGLARY</c:v>
                </c:pt>
                <c:pt idx="5">
                  <c:v>LARCENY </c:v>
                </c:pt>
                <c:pt idx="6">
                  <c:v>AUTO THEFT</c:v>
                </c:pt>
                <c:pt idx="7">
                  <c:v>ARSON</c:v>
                </c:pt>
              </c:strCache>
            </c:strRef>
          </c:cat>
          <c:val>
            <c:numRef>
              <c:f>'Historic Perspective'!$B$5:$I$5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1</c:v>
                </c:pt>
                <c:pt idx="4">
                  <c:v>7</c:v>
                </c:pt>
                <c:pt idx="5">
                  <c:v>29</c:v>
                </c:pt>
                <c:pt idx="6">
                  <c:v>6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F06-4640-9AF6-F57628B685BD}"/>
            </c:ext>
          </c:extLst>
        </c:ser>
        <c:ser>
          <c:idx val="3"/>
          <c:order val="3"/>
          <c:tx>
            <c:strRef>
              <c:f>'Historic Perspective'!$A$6</c:f>
              <c:strCache>
                <c:ptCount val="1"/>
                <c:pt idx="0">
                  <c:v>2022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1.9950124688279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F06-4640-9AF6-F57628B685B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'Historic Perspective'!$B$2:$I$2</c:f>
              <c:strCache>
                <c:ptCount val="8"/>
                <c:pt idx="0">
                  <c:v>MURDER</c:v>
                </c:pt>
                <c:pt idx="1">
                  <c:v>RAPE</c:v>
                </c:pt>
                <c:pt idx="2">
                  <c:v>ROBBERY</c:v>
                </c:pt>
                <c:pt idx="3">
                  <c:v>AGG ASSAULT</c:v>
                </c:pt>
                <c:pt idx="4">
                  <c:v>BURGLARY</c:v>
                </c:pt>
                <c:pt idx="5">
                  <c:v>LARCENY </c:v>
                </c:pt>
                <c:pt idx="6">
                  <c:v>AUTO THEFT</c:v>
                </c:pt>
                <c:pt idx="7">
                  <c:v>ARSON</c:v>
                </c:pt>
              </c:strCache>
            </c:strRef>
          </c:cat>
          <c:val>
            <c:numRef>
              <c:f>'Historic Perspective'!$B$6:$I$6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8</c:v>
                </c:pt>
                <c:pt idx="4">
                  <c:v>13</c:v>
                </c:pt>
                <c:pt idx="5">
                  <c:v>116</c:v>
                </c:pt>
                <c:pt idx="6">
                  <c:v>7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F06-4640-9AF6-F57628B685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533751968"/>
        <c:axId val="1533749248"/>
      </c:barChart>
      <c:catAx>
        <c:axId val="153375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3749248"/>
        <c:crosses val="autoZero"/>
        <c:auto val="1"/>
        <c:lblAlgn val="ctr"/>
        <c:lblOffset val="100"/>
        <c:noMultiLvlLbl val="0"/>
      </c:catAx>
      <c:valAx>
        <c:axId val="153374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375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415638670166228"/>
          <c:y val="0.92303252857360907"/>
          <c:w val="0.37502034120734906"/>
          <c:h val="7.67050823192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>
      <c:oddHeader>&amp;L           &amp;G
&amp;C&amp;"-,Bold"&amp;14
FLORAL PARK POLICE DEPARTMENT&amp;11
CRIME COMPARISON REPORT&amp;"-,Regular"&amp;U
&amp;R                             &amp;G           
</c:oddHeader>
    </c:headerFooter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442912</xdr:colOff>
      <xdr:row>25</xdr:row>
      <xdr:rowOff>166687</xdr:rowOff>
    </xdr:from>
    <xdr:to>
      <xdr:col>17</xdr:col>
      <xdr:colOff>138112</xdr:colOff>
      <xdr:row>40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2</xdr:row>
      <xdr:rowOff>85725</xdr:rowOff>
    </xdr:from>
    <xdr:to>
      <xdr:col>12</xdr:col>
      <xdr:colOff>466725</xdr:colOff>
      <xdr:row>14</xdr:row>
      <xdr:rowOff>99060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B38180F4-EFAF-4523-B0A5-807D09A427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495300</xdr:colOff>
      <xdr:row>14</xdr:row>
      <xdr:rowOff>130174</xdr:rowOff>
    </xdr:from>
    <xdr:to>
      <xdr:col>12</xdr:col>
      <xdr:colOff>466725</xdr:colOff>
      <xdr:row>28</xdr:row>
      <xdr:rowOff>66674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E964EE06-D4D0-4456-8CE9-E278CFBB42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457201</xdr:colOff>
      <xdr:row>3</xdr:row>
      <xdr:rowOff>0</xdr:rowOff>
    </xdr:from>
    <xdr:to>
      <xdr:col>12</xdr:col>
      <xdr:colOff>447676</xdr:colOff>
      <xdr:row>28</xdr:row>
      <xdr:rowOff>104775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xmlns="" id="{82D3A9B7-EB49-4703-93DA-F21353040404}"/>
            </a:ext>
          </a:extLst>
        </xdr:cNvPr>
        <xdr:cNvSpPr/>
      </xdr:nvSpPr>
      <xdr:spPr>
        <a:xfrm>
          <a:off x="4324351" y="752475"/>
          <a:ext cx="4591050" cy="52387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457201</xdr:colOff>
      <xdr:row>14</xdr:row>
      <xdr:rowOff>157163</xdr:rowOff>
    </xdr:from>
    <xdr:to>
      <xdr:col>12</xdr:col>
      <xdr:colOff>447676</xdr:colOff>
      <xdr:row>14</xdr:row>
      <xdr:rowOff>157163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3077A45D-B79D-4DD7-9BFC-BD694A73CD3F}"/>
            </a:ext>
          </a:extLst>
        </xdr:cNvPr>
        <xdr:cNvCxnSpPr/>
      </xdr:nvCxnSpPr>
      <xdr:spPr>
        <a:xfrm>
          <a:off x="4324351" y="3290888"/>
          <a:ext cx="45910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64"/>
  <sheetViews>
    <sheetView tabSelected="1" workbookViewId="0">
      <selection activeCell="R7" sqref="R7"/>
    </sheetView>
  </sheetViews>
  <sheetFormatPr defaultRowHeight="15" x14ac:dyDescent="0.25"/>
  <cols>
    <col min="1" max="1" width="13.7109375" bestFit="1" customWidth="1"/>
  </cols>
  <sheetData>
    <row r="1" spans="1:25" s="27" customFormat="1" ht="15.75" thickBot="1" x14ac:dyDescent="0.3">
      <c r="B1" s="69" t="s">
        <v>27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1"/>
    </row>
    <row r="2" spans="1:25" x14ac:dyDescent="0.25">
      <c r="A2" s="27"/>
      <c r="B2" s="64" t="s">
        <v>7</v>
      </c>
      <c r="C2" s="65"/>
      <c r="D2" s="64" t="s">
        <v>8</v>
      </c>
      <c r="E2" s="65"/>
      <c r="F2" s="64" t="s">
        <v>9</v>
      </c>
      <c r="G2" s="65"/>
      <c r="H2" s="64" t="s">
        <v>10</v>
      </c>
      <c r="I2" s="65"/>
      <c r="J2" s="64" t="s">
        <v>11</v>
      </c>
      <c r="K2" s="65"/>
      <c r="L2" s="64" t="s">
        <v>12</v>
      </c>
      <c r="M2" s="65"/>
      <c r="N2" s="64" t="s">
        <v>13</v>
      </c>
      <c r="O2" s="65"/>
      <c r="P2" s="64" t="s">
        <v>14</v>
      </c>
      <c r="Q2" s="65"/>
      <c r="R2" s="64" t="s">
        <v>15</v>
      </c>
      <c r="S2" s="65"/>
      <c r="T2" s="64" t="s">
        <v>16</v>
      </c>
      <c r="U2" s="65"/>
      <c r="V2" s="64" t="s">
        <v>17</v>
      </c>
      <c r="W2" s="65"/>
      <c r="X2" s="64" t="s">
        <v>18</v>
      </c>
      <c r="Y2" s="65"/>
    </row>
    <row r="3" spans="1:25" x14ac:dyDescent="0.25">
      <c r="A3" s="27"/>
      <c r="B3" s="8">
        <v>2021</v>
      </c>
      <c r="C3" s="9">
        <v>2022</v>
      </c>
      <c r="D3" s="8">
        <v>2021</v>
      </c>
      <c r="E3" s="9">
        <v>2022</v>
      </c>
      <c r="F3" s="11">
        <v>2021</v>
      </c>
      <c r="G3" s="12">
        <v>2022</v>
      </c>
      <c r="H3" s="11">
        <v>2021</v>
      </c>
      <c r="I3" s="12">
        <v>2022</v>
      </c>
      <c r="J3" s="11">
        <v>2021</v>
      </c>
      <c r="K3" s="12">
        <v>2022</v>
      </c>
      <c r="L3" s="11">
        <v>2021</v>
      </c>
      <c r="M3" s="12">
        <v>2022</v>
      </c>
      <c r="N3" s="11">
        <v>2021</v>
      </c>
      <c r="O3" s="12">
        <v>2022</v>
      </c>
      <c r="P3" s="11">
        <v>2021</v>
      </c>
      <c r="Q3" s="12">
        <v>2022</v>
      </c>
      <c r="R3" s="11">
        <v>2021</v>
      </c>
      <c r="S3" s="12">
        <v>2022</v>
      </c>
      <c r="T3" s="11">
        <v>2021</v>
      </c>
      <c r="U3" s="12">
        <v>2022</v>
      </c>
      <c r="V3" s="11">
        <v>2021</v>
      </c>
      <c r="W3" s="12">
        <v>2022</v>
      </c>
      <c r="X3" s="11">
        <v>2021</v>
      </c>
      <c r="Y3" s="12">
        <v>2022</v>
      </c>
    </row>
    <row r="4" spans="1:25" x14ac:dyDescent="0.25">
      <c r="A4" s="2" t="s">
        <v>0</v>
      </c>
      <c r="B4" s="29">
        <v>0</v>
      </c>
      <c r="C4" s="30">
        <v>0</v>
      </c>
      <c r="D4" s="29">
        <v>0</v>
      </c>
      <c r="E4" s="30">
        <v>0</v>
      </c>
      <c r="F4" s="29">
        <v>0</v>
      </c>
      <c r="G4" s="13">
        <v>0</v>
      </c>
      <c r="H4" s="29">
        <v>0</v>
      </c>
      <c r="I4" s="13">
        <v>0</v>
      </c>
      <c r="J4" s="29">
        <v>0</v>
      </c>
      <c r="K4" s="13">
        <v>0</v>
      </c>
      <c r="L4" s="29">
        <v>1</v>
      </c>
      <c r="M4" s="13">
        <v>0</v>
      </c>
      <c r="N4" s="29">
        <v>0</v>
      </c>
      <c r="O4" s="13">
        <v>0</v>
      </c>
      <c r="P4" s="29">
        <v>0</v>
      </c>
      <c r="Q4" s="13">
        <v>0</v>
      </c>
      <c r="R4" s="29">
        <v>0</v>
      </c>
      <c r="S4" s="13">
        <v>0</v>
      </c>
      <c r="T4" s="29">
        <v>0</v>
      </c>
      <c r="U4" s="13">
        <v>0</v>
      </c>
      <c r="V4" s="29">
        <v>0</v>
      </c>
      <c r="W4" s="13">
        <v>0</v>
      </c>
      <c r="X4" s="29">
        <v>0</v>
      </c>
      <c r="Y4" s="13">
        <v>0</v>
      </c>
    </row>
    <row r="5" spans="1:25" x14ac:dyDescent="0.25">
      <c r="A5" s="2" t="s">
        <v>1</v>
      </c>
      <c r="B5" s="29">
        <v>0</v>
      </c>
      <c r="C5" s="30">
        <v>0</v>
      </c>
      <c r="D5" s="29">
        <v>0</v>
      </c>
      <c r="E5" s="30">
        <v>0</v>
      </c>
      <c r="F5" s="29">
        <v>0</v>
      </c>
      <c r="G5" s="13">
        <v>0</v>
      </c>
      <c r="H5" s="29">
        <v>0</v>
      </c>
      <c r="I5" s="13">
        <v>0</v>
      </c>
      <c r="J5" s="29">
        <v>0</v>
      </c>
      <c r="K5" s="13">
        <v>0</v>
      </c>
      <c r="L5" s="29">
        <v>0</v>
      </c>
      <c r="M5" s="13">
        <v>0</v>
      </c>
      <c r="N5" s="29">
        <v>0</v>
      </c>
      <c r="O5" s="13">
        <v>0</v>
      </c>
      <c r="P5" s="29">
        <v>0</v>
      </c>
      <c r="Q5" s="13">
        <v>0</v>
      </c>
      <c r="R5" s="29">
        <v>0</v>
      </c>
      <c r="S5" s="13">
        <v>0</v>
      </c>
      <c r="T5" s="29">
        <v>0</v>
      </c>
      <c r="U5" s="13">
        <v>0</v>
      </c>
      <c r="V5" s="29">
        <v>0</v>
      </c>
      <c r="W5" s="13">
        <v>0</v>
      </c>
      <c r="X5" s="29">
        <v>0</v>
      </c>
      <c r="Y5" s="13">
        <v>0</v>
      </c>
    </row>
    <row r="6" spans="1:25" x14ac:dyDescent="0.25">
      <c r="A6" s="2" t="s">
        <v>2</v>
      </c>
      <c r="B6" s="29">
        <v>2</v>
      </c>
      <c r="C6" s="30">
        <v>1</v>
      </c>
      <c r="D6" s="29">
        <v>0</v>
      </c>
      <c r="E6" s="30">
        <v>0</v>
      </c>
      <c r="F6" s="29">
        <v>0</v>
      </c>
      <c r="G6" s="13">
        <v>0</v>
      </c>
      <c r="H6" s="29">
        <v>0</v>
      </c>
      <c r="I6" s="13">
        <v>0</v>
      </c>
      <c r="J6" s="29">
        <v>0</v>
      </c>
      <c r="K6" s="13">
        <v>0</v>
      </c>
      <c r="L6" s="29">
        <v>0</v>
      </c>
      <c r="M6" s="13">
        <v>0</v>
      </c>
      <c r="N6" s="29">
        <v>0</v>
      </c>
      <c r="O6" s="13">
        <v>0</v>
      </c>
      <c r="P6" s="29">
        <v>0</v>
      </c>
      <c r="Q6" s="13">
        <v>0</v>
      </c>
      <c r="R6" s="29">
        <v>0</v>
      </c>
      <c r="S6" s="13">
        <v>1</v>
      </c>
      <c r="T6" s="29">
        <v>0</v>
      </c>
      <c r="U6" s="13">
        <v>0</v>
      </c>
      <c r="V6" s="29">
        <v>0</v>
      </c>
      <c r="W6" s="13">
        <v>0</v>
      </c>
      <c r="X6" s="29">
        <v>1</v>
      </c>
      <c r="Y6" s="13">
        <v>0</v>
      </c>
    </row>
    <row r="7" spans="1:25" x14ac:dyDescent="0.25">
      <c r="A7" s="2" t="s">
        <v>3</v>
      </c>
      <c r="B7" s="29">
        <v>0</v>
      </c>
      <c r="C7" s="30">
        <v>0</v>
      </c>
      <c r="D7" s="29">
        <v>1</v>
      </c>
      <c r="E7" s="30">
        <v>0</v>
      </c>
      <c r="F7" s="29">
        <v>0</v>
      </c>
      <c r="G7" s="13">
        <v>1</v>
      </c>
      <c r="H7" s="29">
        <v>1</v>
      </c>
      <c r="I7" s="13">
        <v>1</v>
      </c>
      <c r="J7" s="29">
        <v>0</v>
      </c>
      <c r="K7" s="13">
        <v>1</v>
      </c>
      <c r="L7" s="29">
        <v>0</v>
      </c>
      <c r="M7" s="13">
        <v>2</v>
      </c>
      <c r="N7" s="29">
        <v>0</v>
      </c>
      <c r="O7" s="13">
        <v>0</v>
      </c>
      <c r="P7" s="29">
        <v>0</v>
      </c>
      <c r="Q7" s="13">
        <v>0</v>
      </c>
      <c r="R7" s="29">
        <v>0</v>
      </c>
      <c r="S7" s="13">
        <v>0</v>
      </c>
      <c r="T7" s="29">
        <v>0</v>
      </c>
      <c r="U7" s="13">
        <v>1</v>
      </c>
      <c r="V7" s="29">
        <v>1</v>
      </c>
      <c r="W7" s="13">
        <v>2</v>
      </c>
      <c r="X7" s="29">
        <v>1</v>
      </c>
      <c r="Y7" s="13">
        <v>0</v>
      </c>
    </row>
    <row r="8" spans="1:25" x14ac:dyDescent="0.25">
      <c r="A8" s="2" t="s">
        <v>4</v>
      </c>
      <c r="B8" s="29">
        <v>0</v>
      </c>
      <c r="C8" s="30">
        <v>0</v>
      </c>
      <c r="D8" s="29">
        <v>1</v>
      </c>
      <c r="E8" s="30">
        <v>0</v>
      </c>
      <c r="F8" s="29">
        <v>0</v>
      </c>
      <c r="G8" s="13">
        <v>4</v>
      </c>
      <c r="H8" s="29">
        <v>0</v>
      </c>
      <c r="I8" s="13">
        <v>0</v>
      </c>
      <c r="J8" s="29">
        <v>1</v>
      </c>
      <c r="K8" s="13">
        <v>2</v>
      </c>
      <c r="L8" s="29">
        <v>0</v>
      </c>
      <c r="M8" s="13">
        <v>0</v>
      </c>
      <c r="N8" s="29">
        <v>1</v>
      </c>
      <c r="O8" s="13">
        <v>3</v>
      </c>
      <c r="P8" s="29">
        <v>0</v>
      </c>
      <c r="Q8" s="13">
        <v>1</v>
      </c>
      <c r="R8" s="29">
        <v>2</v>
      </c>
      <c r="S8" s="13">
        <v>0</v>
      </c>
      <c r="T8" s="29">
        <v>0</v>
      </c>
      <c r="U8" s="13">
        <v>0</v>
      </c>
      <c r="V8" s="29">
        <v>0</v>
      </c>
      <c r="W8" s="13">
        <v>2</v>
      </c>
      <c r="X8" s="29">
        <v>1</v>
      </c>
      <c r="Y8" s="13">
        <v>1</v>
      </c>
    </row>
    <row r="9" spans="1:25" x14ac:dyDescent="0.25">
      <c r="A9" s="2" t="s">
        <v>5</v>
      </c>
      <c r="B9" s="29">
        <v>4</v>
      </c>
      <c r="C9" s="30">
        <v>11</v>
      </c>
      <c r="D9" s="29">
        <v>3</v>
      </c>
      <c r="E9" s="30">
        <v>5</v>
      </c>
      <c r="F9" s="29">
        <v>1</v>
      </c>
      <c r="G9" s="13">
        <v>6</v>
      </c>
      <c r="H9" s="29">
        <v>4</v>
      </c>
      <c r="I9" s="13">
        <v>10</v>
      </c>
      <c r="J9" s="29">
        <v>2</v>
      </c>
      <c r="K9" s="13">
        <v>12</v>
      </c>
      <c r="L9" s="29">
        <v>2</v>
      </c>
      <c r="M9" s="13">
        <v>7</v>
      </c>
      <c r="N9" s="29">
        <v>3</v>
      </c>
      <c r="O9" s="13">
        <v>9</v>
      </c>
      <c r="P9" s="29">
        <v>4</v>
      </c>
      <c r="Q9" s="13">
        <v>7</v>
      </c>
      <c r="R9" s="29">
        <v>2</v>
      </c>
      <c r="S9" s="13">
        <v>14</v>
      </c>
      <c r="T9" s="29">
        <v>4</v>
      </c>
      <c r="U9" s="13">
        <v>14</v>
      </c>
      <c r="V9" s="29">
        <v>6</v>
      </c>
      <c r="W9" s="13">
        <v>10</v>
      </c>
      <c r="X9" s="29">
        <v>17</v>
      </c>
      <c r="Y9" s="13">
        <v>11</v>
      </c>
    </row>
    <row r="10" spans="1:25" ht="15.75" thickBot="1" x14ac:dyDescent="0.3">
      <c r="A10" s="2" t="s">
        <v>6</v>
      </c>
      <c r="B10" s="31">
        <v>0</v>
      </c>
      <c r="C10" s="32">
        <v>0</v>
      </c>
      <c r="D10" s="29">
        <v>0</v>
      </c>
      <c r="E10" s="32">
        <v>0</v>
      </c>
      <c r="F10" s="29">
        <v>0</v>
      </c>
      <c r="G10" s="13">
        <v>0</v>
      </c>
      <c r="H10" s="29">
        <v>0</v>
      </c>
      <c r="I10" s="13">
        <v>0</v>
      </c>
      <c r="J10" s="29">
        <v>1</v>
      </c>
      <c r="K10" s="13">
        <v>2</v>
      </c>
      <c r="L10" s="29">
        <v>0</v>
      </c>
      <c r="M10" s="13">
        <v>1</v>
      </c>
      <c r="N10" s="29">
        <v>0</v>
      </c>
      <c r="O10" s="13">
        <v>0</v>
      </c>
      <c r="P10" s="29">
        <v>0</v>
      </c>
      <c r="Q10" s="13">
        <v>0</v>
      </c>
      <c r="R10" s="29">
        <v>1</v>
      </c>
      <c r="S10" s="13">
        <v>2</v>
      </c>
      <c r="T10" s="29">
        <v>0</v>
      </c>
      <c r="U10" s="13">
        <v>2</v>
      </c>
      <c r="V10" s="29">
        <v>0</v>
      </c>
      <c r="W10" s="13">
        <v>0</v>
      </c>
      <c r="X10" s="29">
        <v>0</v>
      </c>
      <c r="Y10" s="13">
        <v>0</v>
      </c>
    </row>
    <row r="11" spans="1:25" ht="15.75" thickBot="1" x14ac:dyDescent="0.3">
      <c r="A11" s="27"/>
      <c r="B11" s="14">
        <f>SUM(B4:B10)</f>
        <v>6</v>
      </c>
      <c r="C11" s="15">
        <f t="shared" ref="C11:Y11" si="0">SUM(C4:C10)</f>
        <v>12</v>
      </c>
      <c r="D11" s="14">
        <f t="shared" si="0"/>
        <v>5</v>
      </c>
      <c r="E11" s="15">
        <f t="shared" si="0"/>
        <v>5</v>
      </c>
      <c r="F11" s="14">
        <f t="shared" si="0"/>
        <v>1</v>
      </c>
      <c r="G11" s="15">
        <f t="shared" si="0"/>
        <v>11</v>
      </c>
      <c r="H11" s="14">
        <f t="shared" si="0"/>
        <v>5</v>
      </c>
      <c r="I11" s="15">
        <f t="shared" si="0"/>
        <v>11</v>
      </c>
      <c r="J11" s="14">
        <f t="shared" si="0"/>
        <v>4</v>
      </c>
      <c r="K11" s="15">
        <f t="shared" si="0"/>
        <v>17</v>
      </c>
      <c r="L11" s="14">
        <f t="shared" si="0"/>
        <v>3</v>
      </c>
      <c r="M11" s="15">
        <f t="shared" si="0"/>
        <v>10</v>
      </c>
      <c r="N11" s="14">
        <f t="shared" si="0"/>
        <v>4</v>
      </c>
      <c r="O11" s="15">
        <f t="shared" si="0"/>
        <v>12</v>
      </c>
      <c r="P11" s="14">
        <f t="shared" si="0"/>
        <v>4</v>
      </c>
      <c r="Q11" s="15">
        <f t="shared" si="0"/>
        <v>8</v>
      </c>
      <c r="R11" s="14">
        <f t="shared" si="0"/>
        <v>5</v>
      </c>
      <c r="S11" s="15">
        <f t="shared" si="0"/>
        <v>17</v>
      </c>
      <c r="T11" s="14">
        <f t="shared" si="0"/>
        <v>4</v>
      </c>
      <c r="U11" s="15">
        <f t="shared" si="0"/>
        <v>17</v>
      </c>
      <c r="V11" s="14">
        <f t="shared" si="0"/>
        <v>7</v>
      </c>
      <c r="W11" s="15">
        <f t="shared" si="0"/>
        <v>14</v>
      </c>
      <c r="X11" s="14">
        <f t="shared" si="0"/>
        <v>20</v>
      </c>
      <c r="Y11" s="15">
        <f t="shared" si="0"/>
        <v>12</v>
      </c>
    </row>
    <row r="12" spans="1:25" s="27" customFormat="1" ht="15.75" thickBot="1" x14ac:dyDescent="0.3">
      <c r="B12" s="66" t="s">
        <v>26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8"/>
    </row>
    <row r="13" spans="1:25" x14ac:dyDescent="0.25">
      <c r="B13" s="64" t="s">
        <v>7</v>
      </c>
      <c r="C13" s="65"/>
      <c r="D13" s="64" t="s">
        <v>8</v>
      </c>
      <c r="E13" s="65"/>
      <c r="F13" s="64" t="s">
        <v>9</v>
      </c>
      <c r="G13" s="65"/>
      <c r="H13" s="64" t="s">
        <v>28</v>
      </c>
      <c r="I13" s="65"/>
      <c r="J13" s="64" t="s">
        <v>11</v>
      </c>
      <c r="K13" s="65"/>
      <c r="L13" s="64" t="s">
        <v>12</v>
      </c>
      <c r="M13" s="65"/>
      <c r="N13" s="64" t="s">
        <v>13</v>
      </c>
      <c r="O13" s="65"/>
      <c r="P13" s="64" t="s">
        <v>14</v>
      </c>
      <c r="Q13" s="65"/>
      <c r="R13" s="64" t="s">
        <v>15</v>
      </c>
      <c r="S13" s="65"/>
      <c r="T13" s="64" t="s">
        <v>16</v>
      </c>
      <c r="U13" s="65"/>
      <c r="V13" s="64" t="s">
        <v>17</v>
      </c>
      <c r="W13" s="65"/>
      <c r="X13" s="64" t="s">
        <v>18</v>
      </c>
      <c r="Y13" s="65"/>
    </row>
    <row r="14" spans="1:25" x14ac:dyDescent="0.25">
      <c r="B14" s="8">
        <v>2022</v>
      </c>
      <c r="C14" s="9">
        <v>2023</v>
      </c>
      <c r="D14" s="8">
        <v>2022</v>
      </c>
      <c r="E14" s="9">
        <v>2023</v>
      </c>
      <c r="F14" s="11">
        <v>2022</v>
      </c>
      <c r="G14" s="12">
        <v>2023</v>
      </c>
      <c r="H14" s="11">
        <v>2022</v>
      </c>
      <c r="I14" s="12">
        <v>2023</v>
      </c>
      <c r="J14" s="11">
        <v>2022</v>
      </c>
      <c r="K14" s="12">
        <v>2023</v>
      </c>
      <c r="L14" s="11">
        <v>2022</v>
      </c>
      <c r="M14" s="12">
        <v>2023</v>
      </c>
      <c r="N14" s="11">
        <v>2022</v>
      </c>
      <c r="O14" s="12">
        <v>2023</v>
      </c>
      <c r="P14" s="11">
        <v>2022</v>
      </c>
      <c r="Q14" s="12">
        <v>2023</v>
      </c>
      <c r="R14" s="11">
        <v>2022</v>
      </c>
      <c r="S14" s="12">
        <v>2023</v>
      </c>
      <c r="T14" s="11">
        <v>2022</v>
      </c>
      <c r="U14" s="12">
        <v>2023</v>
      </c>
      <c r="V14" s="11">
        <v>2022</v>
      </c>
      <c r="W14" s="12">
        <v>2023</v>
      </c>
      <c r="X14" s="11">
        <v>2022</v>
      </c>
      <c r="Y14" s="12">
        <v>2023</v>
      </c>
    </row>
    <row r="15" spans="1:25" x14ac:dyDescent="0.25">
      <c r="A15" s="2" t="s">
        <v>0</v>
      </c>
      <c r="B15" s="29">
        <v>0</v>
      </c>
      <c r="C15" s="30">
        <v>0</v>
      </c>
      <c r="D15" s="10">
        <f>E4</f>
        <v>0</v>
      </c>
      <c r="E15" s="30">
        <v>0</v>
      </c>
      <c r="F15" s="29">
        <f>G4</f>
        <v>0</v>
      </c>
      <c r="G15" s="13"/>
      <c r="H15" s="57">
        <f>I4</f>
        <v>0</v>
      </c>
      <c r="I15" s="58"/>
      <c r="J15" s="10">
        <f>K4</f>
        <v>0</v>
      </c>
      <c r="K15" s="13"/>
      <c r="L15" s="57">
        <f>M4</f>
        <v>0</v>
      </c>
      <c r="M15" s="13"/>
      <c r="N15" s="57">
        <f>O4</f>
        <v>0</v>
      </c>
      <c r="O15" s="13"/>
      <c r="P15" s="57">
        <f>Q4</f>
        <v>0</v>
      </c>
      <c r="Q15" s="13"/>
      <c r="R15" s="57">
        <f>S4</f>
        <v>0</v>
      </c>
      <c r="S15" s="13"/>
      <c r="T15" s="57">
        <f>U4</f>
        <v>0</v>
      </c>
      <c r="U15" s="13"/>
      <c r="V15" s="57">
        <f>W4</f>
        <v>0</v>
      </c>
      <c r="W15" s="13"/>
      <c r="X15" s="57">
        <f>Y4</f>
        <v>0</v>
      </c>
      <c r="Y15" s="13"/>
    </row>
    <row r="16" spans="1:25" x14ac:dyDescent="0.25">
      <c r="A16" s="2" t="s">
        <v>1</v>
      </c>
      <c r="B16" s="29">
        <v>0</v>
      </c>
      <c r="C16" s="30">
        <v>0</v>
      </c>
      <c r="D16" s="29">
        <f t="shared" ref="D16:D21" si="1">E5</f>
        <v>0</v>
      </c>
      <c r="E16" s="30">
        <v>0</v>
      </c>
      <c r="F16" s="29">
        <f t="shared" ref="F16:F21" si="2">G5</f>
        <v>0</v>
      </c>
      <c r="G16" s="13"/>
      <c r="H16" s="57">
        <f t="shared" ref="H16:J21" si="3">I5</f>
        <v>0</v>
      </c>
      <c r="I16" s="58"/>
      <c r="J16" s="10">
        <f t="shared" si="3"/>
        <v>0</v>
      </c>
      <c r="K16" s="13"/>
      <c r="L16" s="57">
        <f t="shared" ref="L16" si="4">M5</f>
        <v>0</v>
      </c>
      <c r="M16" s="13"/>
      <c r="N16" s="57">
        <f t="shared" ref="N16" si="5">O5</f>
        <v>0</v>
      </c>
      <c r="O16" s="13"/>
      <c r="P16" s="57">
        <f t="shared" ref="P16" si="6">Q5</f>
        <v>0</v>
      </c>
      <c r="Q16" s="13"/>
      <c r="R16" s="57">
        <f t="shared" ref="R16" si="7">S5</f>
        <v>0</v>
      </c>
      <c r="S16" s="13"/>
      <c r="T16" s="57">
        <f t="shared" ref="T16" si="8">U5</f>
        <v>0</v>
      </c>
      <c r="U16" s="13"/>
      <c r="V16" s="57">
        <f t="shared" ref="V16" si="9">W5</f>
        <v>0</v>
      </c>
      <c r="W16" s="13"/>
      <c r="X16" s="57">
        <f t="shared" ref="X16" si="10">Y5</f>
        <v>0</v>
      </c>
      <c r="Y16" s="13"/>
    </row>
    <row r="17" spans="1:25" x14ac:dyDescent="0.25">
      <c r="A17" s="2" t="s">
        <v>2</v>
      </c>
      <c r="B17" s="29">
        <f>C6</f>
        <v>1</v>
      </c>
      <c r="C17" s="30">
        <v>0</v>
      </c>
      <c r="D17" s="29">
        <f t="shared" si="1"/>
        <v>0</v>
      </c>
      <c r="E17" s="30">
        <v>0</v>
      </c>
      <c r="F17" s="29">
        <f t="shared" si="2"/>
        <v>0</v>
      </c>
      <c r="G17" s="13"/>
      <c r="H17" s="57">
        <f t="shared" si="3"/>
        <v>0</v>
      </c>
      <c r="I17" s="58"/>
      <c r="J17" s="10">
        <f t="shared" si="3"/>
        <v>0</v>
      </c>
      <c r="K17" s="13"/>
      <c r="L17" s="57">
        <f t="shared" ref="L17" si="11">M6</f>
        <v>0</v>
      </c>
      <c r="M17" s="13"/>
      <c r="N17" s="57">
        <f t="shared" ref="N17" si="12">O6</f>
        <v>0</v>
      </c>
      <c r="O17" s="13"/>
      <c r="P17" s="57">
        <f t="shared" ref="P17" si="13">Q6</f>
        <v>0</v>
      </c>
      <c r="Q17" s="13"/>
      <c r="R17" s="57">
        <f t="shared" ref="R17" si="14">S6</f>
        <v>1</v>
      </c>
      <c r="S17" s="13"/>
      <c r="T17" s="57">
        <f t="shared" ref="T17" si="15">U6</f>
        <v>0</v>
      </c>
      <c r="U17" s="13"/>
      <c r="V17" s="57">
        <f t="shared" ref="V17" si="16">W6</f>
        <v>0</v>
      </c>
      <c r="W17" s="13"/>
      <c r="X17" s="57">
        <f t="shared" ref="X17" si="17">Y6</f>
        <v>0</v>
      </c>
      <c r="Y17" s="13"/>
    </row>
    <row r="18" spans="1:25" x14ac:dyDescent="0.25">
      <c r="A18" s="2" t="s">
        <v>3</v>
      </c>
      <c r="B18" s="29">
        <f>C7</f>
        <v>0</v>
      </c>
      <c r="C18" s="30">
        <v>1</v>
      </c>
      <c r="D18" s="29">
        <f>E7</f>
        <v>0</v>
      </c>
      <c r="E18" s="30">
        <v>0</v>
      </c>
      <c r="F18" s="29">
        <f t="shared" si="2"/>
        <v>1</v>
      </c>
      <c r="G18" s="13"/>
      <c r="H18" s="57">
        <f t="shared" si="3"/>
        <v>1</v>
      </c>
      <c r="I18" s="58"/>
      <c r="J18" s="10">
        <f t="shared" si="3"/>
        <v>1</v>
      </c>
      <c r="K18" s="13"/>
      <c r="L18" s="57">
        <f t="shared" ref="L18" si="18">M7</f>
        <v>2</v>
      </c>
      <c r="M18" s="13"/>
      <c r="N18" s="57">
        <f t="shared" ref="N18" si="19">O7</f>
        <v>0</v>
      </c>
      <c r="O18" s="13"/>
      <c r="P18" s="57">
        <f t="shared" ref="P18" si="20">Q7</f>
        <v>0</v>
      </c>
      <c r="Q18" s="13"/>
      <c r="R18" s="57">
        <f t="shared" ref="R18" si="21">S7</f>
        <v>0</v>
      </c>
      <c r="S18" s="13"/>
      <c r="T18" s="57">
        <f t="shared" ref="T18" si="22">U7</f>
        <v>1</v>
      </c>
      <c r="U18" s="13"/>
      <c r="V18" s="57">
        <f t="shared" ref="V18" si="23">W7</f>
        <v>2</v>
      </c>
      <c r="W18" s="13"/>
      <c r="X18" s="57">
        <f t="shared" ref="X18" si="24">Y7</f>
        <v>0</v>
      </c>
      <c r="Y18" s="13"/>
    </row>
    <row r="19" spans="1:25" x14ac:dyDescent="0.25">
      <c r="A19" s="2" t="s">
        <v>4</v>
      </c>
      <c r="B19" s="29">
        <f t="shared" ref="B19:B21" si="25">C8</f>
        <v>0</v>
      </c>
      <c r="C19" s="30">
        <v>1</v>
      </c>
      <c r="D19" s="29">
        <f t="shared" si="1"/>
        <v>0</v>
      </c>
      <c r="E19" s="30">
        <v>0</v>
      </c>
      <c r="F19" s="29">
        <f t="shared" si="2"/>
        <v>4</v>
      </c>
      <c r="G19" s="13"/>
      <c r="H19" s="57">
        <f t="shared" si="3"/>
        <v>0</v>
      </c>
      <c r="I19" s="58"/>
      <c r="J19" s="10">
        <f t="shared" si="3"/>
        <v>2</v>
      </c>
      <c r="K19" s="13"/>
      <c r="L19" s="57">
        <f t="shared" ref="L19" si="26">M8</f>
        <v>0</v>
      </c>
      <c r="M19" s="13"/>
      <c r="N19" s="57">
        <f t="shared" ref="N19" si="27">O8</f>
        <v>3</v>
      </c>
      <c r="O19" s="13"/>
      <c r="P19" s="57">
        <f t="shared" ref="P19" si="28">Q8</f>
        <v>1</v>
      </c>
      <c r="Q19" s="13"/>
      <c r="R19" s="57">
        <f t="shared" ref="R19" si="29">S8</f>
        <v>0</v>
      </c>
      <c r="S19" s="13"/>
      <c r="T19" s="57">
        <f t="shared" ref="T19" si="30">U8</f>
        <v>0</v>
      </c>
      <c r="U19" s="13"/>
      <c r="V19" s="57">
        <f t="shared" ref="V19" si="31">W8</f>
        <v>2</v>
      </c>
      <c r="W19" s="13"/>
      <c r="X19" s="57">
        <f t="shared" ref="X19" si="32">Y8</f>
        <v>1</v>
      </c>
      <c r="Y19" s="13"/>
    </row>
    <row r="20" spans="1:25" x14ac:dyDescent="0.25">
      <c r="A20" s="2" t="s">
        <v>5</v>
      </c>
      <c r="B20" s="29">
        <f t="shared" si="25"/>
        <v>11</v>
      </c>
      <c r="C20" s="30">
        <v>6</v>
      </c>
      <c r="D20" s="29">
        <f t="shared" si="1"/>
        <v>5</v>
      </c>
      <c r="E20" s="30">
        <v>7</v>
      </c>
      <c r="F20" s="29">
        <f t="shared" si="2"/>
        <v>6</v>
      </c>
      <c r="G20" s="13"/>
      <c r="H20" s="57">
        <f t="shared" si="3"/>
        <v>10</v>
      </c>
      <c r="I20" s="58"/>
      <c r="J20" s="10">
        <f t="shared" si="3"/>
        <v>12</v>
      </c>
      <c r="K20" s="13"/>
      <c r="L20" s="57">
        <f t="shared" ref="L20" si="33">M9</f>
        <v>7</v>
      </c>
      <c r="M20" s="13"/>
      <c r="N20" s="57">
        <f t="shared" ref="N20" si="34">O9</f>
        <v>9</v>
      </c>
      <c r="O20" s="13"/>
      <c r="P20" s="57">
        <f t="shared" ref="P20" si="35">Q9</f>
        <v>7</v>
      </c>
      <c r="Q20" s="13"/>
      <c r="R20" s="57">
        <f t="shared" ref="R20" si="36">S9</f>
        <v>14</v>
      </c>
      <c r="S20" s="13"/>
      <c r="T20" s="57">
        <f t="shared" ref="T20" si="37">U9</f>
        <v>14</v>
      </c>
      <c r="U20" s="13"/>
      <c r="V20" s="57">
        <f t="shared" ref="V20" si="38">W9</f>
        <v>10</v>
      </c>
      <c r="W20" s="13"/>
      <c r="X20" s="57">
        <f t="shared" ref="X20" si="39">Y9</f>
        <v>11</v>
      </c>
      <c r="Y20" s="13"/>
    </row>
    <row r="21" spans="1:25" ht="15.75" thickBot="1" x14ac:dyDescent="0.3">
      <c r="A21" s="2" t="s">
        <v>6</v>
      </c>
      <c r="B21" s="29">
        <f t="shared" si="25"/>
        <v>0</v>
      </c>
      <c r="C21" s="32">
        <v>1</v>
      </c>
      <c r="D21" s="29">
        <f t="shared" si="1"/>
        <v>0</v>
      </c>
      <c r="E21" s="32">
        <v>0</v>
      </c>
      <c r="F21" s="29">
        <f t="shared" si="2"/>
        <v>0</v>
      </c>
      <c r="G21" s="13"/>
      <c r="H21" s="57">
        <f t="shared" si="3"/>
        <v>0</v>
      </c>
      <c r="I21" s="58"/>
      <c r="J21" s="10">
        <f t="shared" si="3"/>
        <v>2</v>
      </c>
      <c r="K21" s="13"/>
      <c r="L21" s="57">
        <f t="shared" ref="L21" si="40">M10</f>
        <v>1</v>
      </c>
      <c r="M21" s="13"/>
      <c r="N21" s="57">
        <f t="shared" ref="N21" si="41">O10</f>
        <v>0</v>
      </c>
      <c r="O21" s="13"/>
      <c r="P21" s="57">
        <f t="shared" ref="P21" si="42">Q10</f>
        <v>0</v>
      </c>
      <c r="Q21" s="13"/>
      <c r="R21" s="57">
        <f t="shared" ref="R21" si="43">S10</f>
        <v>2</v>
      </c>
      <c r="S21" s="13"/>
      <c r="T21" s="57">
        <f t="shared" ref="T21" si="44">U10</f>
        <v>2</v>
      </c>
      <c r="U21" s="13"/>
      <c r="V21" s="57">
        <f t="shared" ref="V21" si="45">W10</f>
        <v>0</v>
      </c>
      <c r="W21" s="13"/>
      <c r="X21" s="57">
        <f t="shared" ref="X21" si="46">Y10</f>
        <v>0</v>
      </c>
      <c r="Y21" s="13"/>
    </row>
    <row r="22" spans="1:25" ht="15.75" thickBot="1" x14ac:dyDescent="0.3">
      <c r="B22" s="14">
        <f>SUM(B15:B21)</f>
        <v>12</v>
      </c>
      <c r="C22" s="15">
        <f t="shared" ref="C22:Y22" si="47">SUM(C15:C21)</f>
        <v>9</v>
      </c>
      <c r="D22" s="14">
        <f t="shared" si="47"/>
        <v>5</v>
      </c>
      <c r="E22" s="15">
        <f t="shared" si="47"/>
        <v>7</v>
      </c>
      <c r="F22" s="14">
        <f t="shared" si="47"/>
        <v>11</v>
      </c>
      <c r="G22" s="15">
        <f t="shared" si="47"/>
        <v>0</v>
      </c>
      <c r="H22" s="14">
        <f t="shared" si="47"/>
        <v>11</v>
      </c>
      <c r="I22" s="15">
        <f t="shared" si="47"/>
        <v>0</v>
      </c>
      <c r="J22" s="14">
        <f t="shared" si="47"/>
        <v>17</v>
      </c>
      <c r="K22" s="15">
        <f t="shared" si="47"/>
        <v>0</v>
      </c>
      <c r="L22" s="14">
        <f t="shared" si="47"/>
        <v>10</v>
      </c>
      <c r="M22" s="15">
        <f t="shared" si="47"/>
        <v>0</v>
      </c>
      <c r="N22" s="14">
        <f t="shared" si="47"/>
        <v>12</v>
      </c>
      <c r="O22" s="15">
        <f t="shared" si="47"/>
        <v>0</v>
      </c>
      <c r="P22" s="14">
        <f t="shared" si="47"/>
        <v>8</v>
      </c>
      <c r="Q22" s="15">
        <f t="shared" si="47"/>
        <v>0</v>
      </c>
      <c r="R22" s="14">
        <f t="shared" si="47"/>
        <v>17</v>
      </c>
      <c r="S22" s="15">
        <f t="shared" si="47"/>
        <v>0</v>
      </c>
      <c r="T22" s="14">
        <f t="shared" si="47"/>
        <v>17</v>
      </c>
      <c r="U22" s="15">
        <f t="shared" si="47"/>
        <v>0</v>
      </c>
      <c r="V22" s="14">
        <f t="shared" si="47"/>
        <v>14</v>
      </c>
      <c r="W22" s="15">
        <f t="shared" si="47"/>
        <v>0</v>
      </c>
      <c r="X22" s="14">
        <f t="shared" si="47"/>
        <v>12</v>
      </c>
      <c r="Y22" s="15">
        <f t="shared" si="47"/>
        <v>0</v>
      </c>
    </row>
    <row r="28" spans="1:25" x14ac:dyDescent="0.25">
      <c r="B28" s="4"/>
      <c r="C28" s="4"/>
    </row>
    <row r="29" spans="1:25" x14ac:dyDescent="0.25">
      <c r="B29" s="16">
        <v>2022</v>
      </c>
      <c r="C29" s="16">
        <v>2023</v>
      </c>
      <c r="D29" s="7" t="s">
        <v>19</v>
      </c>
      <c r="E29" s="7" t="s">
        <v>20</v>
      </c>
    </row>
    <row r="30" spans="1:25" x14ac:dyDescent="0.25">
      <c r="A30" s="2" t="s">
        <v>0</v>
      </c>
      <c r="B30" s="1">
        <f>IF($B$39="JANUARY",B15)+IF($B$39="FEBRUARY",B15+D15)+IF($B$39="MARCH",B15+D15+F15)+IF($B$39="APRIL",B15+D15+F15+H15)+IF($B$39="MAY",B15+D15+F15+H15+J15)+IF($B$39="JUNE",B15+D15+F15+H15+J15+L15)+IF($B$39="JULY",B15+D15+F15+H15+J15+L15+N15)+IF($B$39="AUGUST",B15+D15+F15+H15+J15+L15+N15+P15)+IF($B$39="SEPTEMBER",B15+D15+F15+H15+J15+L15+N15+P15+R15)+IF($B$39="OCTOBER",B15+D15+F15+H15+J15+L15+N15+P15+R15+T15)+IF($B$39="NOVEMBER",B15+D15+F15+H15+J15+L15+N15+P15+R15+T15+V15)+IF($B$39="DECEMBER",B15+D15+F15+H15+J15+L15+N15+P15+R15+T15+V15+X15)</f>
        <v>0</v>
      </c>
      <c r="C30" s="56">
        <f>IF($B$39="JANUARY",C15)+IF($B$39="FEBRUARY",C15+E15)+IF($B$39="MARCH",C15+E15+G15)+IF($B$39="APRIL",C15+E15+G15+I15)+IF($B$39="MAY",C15+E15+G15+I15+K15)+IF($B$39="JUNE",C15+E15+G15+I15+K15+M15)+IF($B$39="JULY",C15+E15+G15+I15+K15+M15+O15)+IF($B$39="AUGUST",C15+E15+G15+I15+K15+M15+O15+Q15)+IF($B$39="SEPTEMBER",C15+E15+G15+I15+K15+M15+O15+Q15+S15)+IF($B$39="OCTOBER",C15+E15+G15+I15+K15+M15+O15+Q15+S15+U15)+IF($B$39="NOVEMBER",C15+E15+G15+I15+K15+M15+O15+Q15+S15+U15+W15)+IF($B$39="DECEMBER",C15+E15+G15+I15+K15+M15+O15+Q15+S15+U15+W15+Y15)</f>
        <v>0</v>
      </c>
      <c r="D30" s="5">
        <f>C30-B30</f>
        <v>0</v>
      </c>
      <c r="E30" s="6">
        <f>(C30-B30)/G30</f>
        <v>0</v>
      </c>
      <c r="G30">
        <f>IF(B30=0,1)+IF(B30=0,,B30)</f>
        <v>1</v>
      </c>
      <c r="H30">
        <f>IF(C30=0,1)+IF(C30=0,,C30)</f>
        <v>1</v>
      </c>
    </row>
    <row r="31" spans="1:25" x14ac:dyDescent="0.25">
      <c r="A31" s="2" t="s">
        <v>1</v>
      </c>
      <c r="B31" s="56">
        <f t="shared" ref="B31:C31" si="48">IF($B$39="JANUARY",B16)+IF($B$39="FEBRUARY",B16+D16)+IF($B$39="MARCH",B16+D16+F16)+IF($B$39="APRIL",B16+D16+F16+H16)+IF($B$39="MAY",B16+D16+F16+H16+J16)+IF($B$39="JUNE",B16+D16+F16+H16+J16+L16)+IF($B$39="JULY",B16+D16+F16+H16+J16+L16+N16)+IF($B$39="AUGUST",B16+D16+F16+H16+J16+L16+N16+P16)+IF($B$39="SEPTEMBER",B16+D16+F16+H16+J16+L16+N16+P16+R16)+IF($B$39="OCTOBER",B16+D16+F16+H16+J16+L16+N16+P16+R16+T16)+IF($B$39="NOVEMBER",B16+D16+F16+H16+J16+L16+N16+P16+R16+T16+V16)+IF($B$39="DECEMBER",B16+D16+F16+H16+J16+L16+N16+P16+R16+T16+V16+X16)</f>
        <v>0</v>
      </c>
      <c r="C31" s="56">
        <f t="shared" si="48"/>
        <v>0</v>
      </c>
      <c r="D31" s="5">
        <f t="shared" ref="D31:D37" si="49">C31-B31</f>
        <v>0</v>
      </c>
      <c r="E31" s="6">
        <f t="shared" ref="E31:E37" si="50">(C31-B31)/G31</f>
        <v>0</v>
      </c>
      <c r="G31">
        <f t="shared" ref="G31:G37" si="51">IF(B31=0,1)+IF(B31=0,,B31)</f>
        <v>1</v>
      </c>
      <c r="H31">
        <f t="shared" ref="H31:H37" si="52">IF(C31=0,1)+IF(C31=0,,C31)</f>
        <v>1</v>
      </c>
    </row>
    <row r="32" spans="1:25" x14ac:dyDescent="0.25">
      <c r="A32" s="2" t="s">
        <v>2</v>
      </c>
      <c r="B32" s="56">
        <f t="shared" ref="B32:C32" si="53">IF($B$39="JANUARY",B17)+IF($B$39="FEBRUARY",B17+D17)+IF($B$39="MARCH",B17+D17+F17)+IF($B$39="APRIL",B17+D17+F17+H17)+IF($B$39="MAY",B17+D17+F17+H17+J17)+IF($B$39="JUNE",B17+D17+F17+H17+J17+L17)+IF($B$39="JULY",B17+D17+F17+H17+J17+L17+N17)+IF($B$39="AUGUST",B17+D17+F17+H17+J17+L17+N17+P17)+IF($B$39="SEPTEMBER",B17+D17+F17+H17+J17+L17+N17+P17+R17)+IF($B$39="OCTOBER",B17+D17+F17+H17+J17+L17+N17+P17+R17+T17)+IF($B$39="NOVEMBER",B17+D17+F17+H17+J17+L17+N17+P17+R17+T17+V17)+IF($B$39="DECEMBER",B17+D17+F17+H17+J17+L17+N17+P17+R17+T17+V17+X17)</f>
        <v>1</v>
      </c>
      <c r="C32" s="56">
        <f t="shared" si="53"/>
        <v>0</v>
      </c>
      <c r="D32" s="5">
        <f t="shared" si="49"/>
        <v>-1</v>
      </c>
      <c r="E32" s="6">
        <f t="shared" si="50"/>
        <v>-1</v>
      </c>
      <c r="G32">
        <f t="shared" si="51"/>
        <v>1</v>
      </c>
      <c r="H32">
        <f t="shared" si="52"/>
        <v>1</v>
      </c>
    </row>
    <row r="33" spans="1:14" x14ac:dyDescent="0.25">
      <c r="A33" s="2" t="s">
        <v>3</v>
      </c>
      <c r="B33" s="56">
        <f t="shared" ref="B33:C33" si="54">IF($B$39="JANUARY",B18)+IF($B$39="FEBRUARY",B18+D18)+IF($B$39="MARCH",B18+D18+F18)+IF($B$39="APRIL",B18+D18+F18+H18)+IF($B$39="MAY",B18+D18+F18+H18+J18)+IF($B$39="JUNE",B18+D18+F18+H18+J18+L18)+IF($B$39="JULY",B18+D18+F18+H18+J18+L18+N18)+IF($B$39="AUGUST",B18+D18+F18+H18+J18+L18+N18+P18)+IF($B$39="SEPTEMBER",B18+D18+F18+H18+J18+L18+N18+P18+R18)+IF($B$39="OCTOBER",B18+D18+F18+H18+J18+L18+N18+P18+R18+T18)+IF($B$39="NOVEMBER",B18+D18+F18+H18+J18+L18+N18+P18+R18+T18+V18)+IF($B$39="DECEMBER",B18+D18+F18+H18+J18+L18+N18+P18+R18+T18+V18+X18)</f>
        <v>0</v>
      </c>
      <c r="C33" s="56">
        <f t="shared" si="54"/>
        <v>1</v>
      </c>
      <c r="D33" s="5">
        <f t="shared" si="49"/>
        <v>1</v>
      </c>
      <c r="E33" s="6">
        <f>(C33-B33)/G33</f>
        <v>1</v>
      </c>
      <c r="G33">
        <f t="shared" si="51"/>
        <v>1</v>
      </c>
      <c r="H33">
        <f t="shared" si="52"/>
        <v>1</v>
      </c>
    </row>
    <row r="34" spans="1:14" x14ac:dyDescent="0.25">
      <c r="A34" s="2" t="s">
        <v>4</v>
      </c>
      <c r="B34" s="56">
        <f>IF($B$39="JANUARY",B19)+IF($B$39="FEBRUARY",B19+D19)+IF($B$39="MARCH",B19+D19+F19)+IF($B$39="APRIL",B19+D19+F19+H19)+IF($B$39="MAY",B19+D19+F19+H19+J19)+IF($B$39="JUNE",B19+D19+F19+H19+J19+L19)+IF($B$39="JULY",B19+D19+F19+H19+J19+L19+N19)+IF($B$39="AUGUST",B19+D19+F19+H19+J19+L19+N19+P19)+IF($B$39="SEPTEMBER",B19+D19+F19+H19+J19+L19+N19+P19+R19)+IF($B$39="OCTOBER",B19+D19+F19+H19+J19+L19+N19+P19+R19+T19)+IF($B$39="NOVEMBER",B19+D19+F19+H19+J19+L19+N19+P19+R19+T19+V19)+IF($B$39="DECEMBER",B19+D19+F19+H19+J19+L19+N19+P19+R19+T19+V19+X19)</f>
        <v>0</v>
      </c>
      <c r="C34" s="56">
        <f t="shared" ref="C34" si="55">IF($B$39="JANUARY",C19)+IF($B$39="FEBRUARY",C19+E19)+IF($B$39="MARCH",C19+E19+G19)+IF($B$39="APRIL",C19+E19+G19+I19)+IF($B$39="MAY",C19+E19+G19+I19+K19)+IF($B$39="JUNE",C19+E19+G19+I19+K19+M19)+IF($B$39="JULY",C19+E19+G19+I19+K19+M19+O19)+IF($B$39="AUGUST",C19+E19+G19+I19+K19+M19+O19+Q19)+IF($B$39="SEPTEMBER",C19+E19+G19+I19+K19+M19+O19+Q19+S19)+IF($B$39="OCTOBER",C19+E19+G19+I19+K19+M19+O19+Q19+S19+U19)+IF($B$39="NOVEMBER",C19+E19+G19+I19+K19+M19+O19+Q19+S19+U19+W19)+IF($B$39="DECEMBER",C19+E19+G19+I19+K19+M19+O19+Q19+S19+U19+W19+Y19)</f>
        <v>1</v>
      </c>
      <c r="D34" s="5">
        <f t="shared" si="49"/>
        <v>1</v>
      </c>
      <c r="E34" s="6">
        <f t="shared" si="50"/>
        <v>1</v>
      </c>
      <c r="G34">
        <f t="shared" si="51"/>
        <v>1</v>
      </c>
      <c r="H34">
        <f t="shared" si="52"/>
        <v>1</v>
      </c>
    </row>
    <row r="35" spans="1:14" x14ac:dyDescent="0.25">
      <c r="A35" s="2" t="s">
        <v>5</v>
      </c>
      <c r="B35" s="56">
        <f t="shared" ref="B35:C35" si="56">IF($B$39="JANUARY",B20)+IF($B$39="FEBRUARY",B20+D20)+IF($B$39="MARCH",B20+D20+F20)+IF($B$39="APRIL",B20+D20+F20+H20)+IF($B$39="MAY",B20+D20+F20+H20+J20)+IF($B$39="JUNE",B20+D20+F20+H20+J20+L20)+IF($B$39="JULY",B20+D20+F20+H20+J20+L20+N20)+IF($B$39="AUGUST",B20+D20+F20+H20+J20+L20+N20+P20)+IF($B$39="SEPTEMBER",B20+D20+F20+H20+J20+L20+N20+P20+R20)+IF($B$39="OCTOBER",B20+D20+F20+H20+J20+L20+N20+P20+R20+T20)+IF($B$39="NOVEMBER",B20+D20+F20+H20+J20+L20+N20+P20+R20+T20+V20)+IF($B$39="DECEMBER",B20+D20+F20+H20+J20+L20+N20+P20+R20+T20+V20+X20)</f>
        <v>11</v>
      </c>
      <c r="C35" s="56">
        <f t="shared" si="56"/>
        <v>6</v>
      </c>
      <c r="D35" s="5">
        <f t="shared" si="49"/>
        <v>-5</v>
      </c>
      <c r="E35" s="6">
        <f t="shared" si="50"/>
        <v>-0.45454545454545453</v>
      </c>
      <c r="G35">
        <f t="shared" si="51"/>
        <v>11</v>
      </c>
      <c r="H35">
        <f t="shared" si="52"/>
        <v>6</v>
      </c>
    </row>
    <row r="36" spans="1:14" x14ac:dyDescent="0.25">
      <c r="A36" s="2" t="s">
        <v>6</v>
      </c>
      <c r="B36" s="56">
        <f t="shared" ref="B36:C36" si="57">IF($B$39="JANUARY",B21)+IF($B$39="FEBRUARY",B21+D21)+IF($B$39="MARCH",B21+D21+F21)+IF($B$39="APRIL",B21+D21+F21+H21)+IF($B$39="MAY",B21+D21+F21+H21+J21)+IF($B$39="JUNE",B21+D21+F21+H21+J21+L21)+IF($B$39="JULY",B21+D21+F21+H21+J21+L21+N21)+IF($B$39="AUGUST",B21+D21+F21+H21+J21+L21+N21+P21)+IF($B$39="SEPTEMBER",B21+D21+F21+H21+J21+L21+N21+P21+R21)+IF($B$39="OCTOBER",B21+D21+F21+H21+J21+L21+N21+P21+R21+T21)+IF($B$39="NOVEMBER",B21+D21+F21+H21+J21+L21+N21+P21+R21+T21+V21)+IF($B$39="DECEMBER",B21+D21+F21+H21+J21+L21+N21+P21+R21+T21+V21+X21)</f>
        <v>0</v>
      </c>
      <c r="C36" s="56">
        <f t="shared" si="57"/>
        <v>1</v>
      </c>
      <c r="D36" s="5">
        <f t="shared" si="49"/>
        <v>1</v>
      </c>
      <c r="E36" s="6">
        <f t="shared" si="50"/>
        <v>1</v>
      </c>
      <c r="G36">
        <f t="shared" si="51"/>
        <v>1</v>
      </c>
      <c r="H36">
        <f t="shared" si="52"/>
        <v>1</v>
      </c>
    </row>
    <row r="37" spans="1:14" x14ac:dyDescent="0.25">
      <c r="B37" s="3">
        <f>SUM(B30:B36)</f>
        <v>12</v>
      </c>
      <c r="C37" s="3">
        <f>SUM(C30:C36)</f>
        <v>9</v>
      </c>
      <c r="D37" s="22">
        <f t="shared" si="49"/>
        <v>-3</v>
      </c>
      <c r="E37" s="23">
        <f t="shared" si="50"/>
        <v>-0.25</v>
      </c>
      <c r="G37">
        <f t="shared" si="51"/>
        <v>12</v>
      </c>
      <c r="H37">
        <f t="shared" si="52"/>
        <v>9</v>
      </c>
    </row>
    <row r="39" spans="1:14" x14ac:dyDescent="0.25">
      <c r="A39" s="55"/>
      <c r="B39" s="59" t="s">
        <v>7</v>
      </c>
      <c r="C39" s="3">
        <v>2023</v>
      </c>
    </row>
    <row r="40" spans="1:14" x14ac:dyDescent="0.25">
      <c r="B40" s="16">
        <v>2022</v>
      </c>
      <c r="C40" s="16">
        <v>2023</v>
      </c>
      <c r="D40" s="7" t="s">
        <v>19</v>
      </c>
      <c r="E40" s="7" t="s">
        <v>20</v>
      </c>
    </row>
    <row r="41" spans="1:14" x14ac:dyDescent="0.25">
      <c r="A41" s="2" t="s">
        <v>0</v>
      </c>
      <c r="B41" s="33">
        <f>IF($B$39="JANUARY",B15)+IF($B$39="FEBRUARY",D15)+IF($B$39="MARCH",F15)+IF($B$39="APRIL",H15)+IF($B$39="MAY",J15)+IF($B$39="JUNE",L15)+IF($B$39="JULY",N15)+IF($B$39="AUGUST",P15)+IF($B$39="SEPTEMBER",R15)+IF($B$39="OCTOBER",T15)+IF($B$39="NOVEMBER",V15)+IF($B$39="DECEMBER",X15)</f>
        <v>0</v>
      </c>
      <c r="C41" s="33">
        <f>IF($B$39="JANUARY",C15)+IF($B$39="FEBRUARY",E15)+IF($B$39="MARCH",G15)+IF($B$39="APRIL",I15)+IF($B$39="MAY",K15)+IF($B$39="JUNE",M15)+IF($B$39="JULY",O15)+IF($B$39="AUGUST",Q15)+IF($B$39="SEPTEMBER",S15)+IF($B$39="OCTOBER",U15)+IF($B$39="NOVEMBER",W15)+IF($B$39="DECEMBER",Y15)</f>
        <v>0</v>
      </c>
      <c r="D41" s="53">
        <f t="shared" ref="D41:D48" si="58">C41-B41</f>
        <v>0</v>
      </c>
      <c r="E41" s="51">
        <f t="shared" ref="E41:E48" si="59">(C41-B41)/G41</f>
        <v>0</v>
      </c>
      <c r="F41" s="20"/>
      <c r="G41" s="20">
        <f>IF(B41=0,1)+IF(B41=0,,B41)</f>
        <v>1</v>
      </c>
      <c r="H41" s="20">
        <f>IF(C41=0,1)+IF(C41=0,,C41)</f>
        <v>1</v>
      </c>
    </row>
    <row r="42" spans="1:14" x14ac:dyDescent="0.25">
      <c r="A42" s="2" t="s">
        <v>1</v>
      </c>
      <c r="B42" s="33">
        <f t="shared" ref="B42:C47" si="60">IF($B$39="JANUARY",B16)+IF($B$39="FEBRUARY",D16)+IF($B$39="MARCH",F16)+IF($B$39="APRIL",H16)+IF($B$39="MAY",J16)+IF($B$39="JUNE",L16)+IF($B$39="JULY",N16)+IF($B$39="AUGUST",P16)+IF($B$39="SEPTEMBER",R16)+IF($B$39="OCTOBER",T16)+IF($B$39="NOVEMBER",V16)+IF($B$39="DECEMBER",X16)</f>
        <v>0</v>
      </c>
      <c r="C42" s="33">
        <f t="shared" si="60"/>
        <v>0</v>
      </c>
      <c r="D42" s="53">
        <f t="shared" si="58"/>
        <v>0</v>
      </c>
      <c r="E42" s="51">
        <f t="shared" si="59"/>
        <v>0</v>
      </c>
      <c r="F42" s="20"/>
      <c r="G42" s="20">
        <f t="shared" ref="G42:G48" si="61">IF(B42=0,1)+IF(B42=0,,B42)</f>
        <v>1</v>
      </c>
      <c r="H42" s="20">
        <f t="shared" ref="H42:H48" si="62">IF(C42=0,1)+IF(C42=0,,C42)</f>
        <v>1</v>
      </c>
    </row>
    <row r="43" spans="1:14" x14ac:dyDescent="0.25">
      <c r="A43" s="2" t="s">
        <v>2</v>
      </c>
      <c r="B43" s="33">
        <f t="shared" si="60"/>
        <v>1</v>
      </c>
      <c r="C43" s="33">
        <f t="shared" si="60"/>
        <v>0</v>
      </c>
      <c r="D43" s="53">
        <f t="shared" si="58"/>
        <v>-1</v>
      </c>
      <c r="E43" s="51">
        <f t="shared" si="59"/>
        <v>-1</v>
      </c>
      <c r="F43" s="20"/>
      <c r="G43" s="20">
        <f t="shared" si="61"/>
        <v>1</v>
      </c>
      <c r="H43" s="20">
        <f t="shared" si="62"/>
        <v>1</v>
      </c>
    </row>
    <row r="44" spans="1:14" x14ac:dyDescent="0.25">
      <c r="A44" s="2" t="s">
        <v>3</v>
      </c>
      <c r="B44" s="33">
        <f t="shared" si="60"/>
        <v>0</v>
      </c>
      <c r="C44" s="33">
        <f t="shared" si="60"/>
        <v>1</v>
      </c>
      <c r="D44" s="53">
        <f t="shared" si="58"/>
        <v>1</v>
      </c>
      <c r="E44" s="51">
        <f t="shared" si="59"/>
        <v>1</v>
      </c>
      <c r="F44" s="20"/>
      <c r="G44" s="20">
        <f t="shared" si="61"/>
        <v>1</v>
      </c>
      <c r="H44" s="20">
        <f t="shared" si="62"/>
        <v>1</v>
      </c>
    </row>
    <row r="45" spans="1:14" x14ac:dyDescent="0.25">
      <c r="A45" s="2" t="s">
        <v>4</v>
      </c>
      <c r="B45" s="33">
        <f t="shared" si="60"/>
        <v>0</v>
      </c>
      <c r="C45" s="33">
        <f t="shared" si="60"/>
        <v>1</v>
      </c>
      <c r="D45" s="53">
        <f t="shared" si="58"/>
        <v>1</v>
      </c>
      <c r="E45" s="51">
        <f t="shared" si="59"/>
        <v>1</v>
      </c>
      <c r="F45" s="20"/>
      <c r="G45" s="20">
        <f t="shared" si="61"/>
        <v>1</v>
      </c>
      <c r="H45" s="20">
        <f t="shared" si="62"/>
        <v>1</v>
      </c>
    </row>
    <row r="46" spans="1:14" x14ac:dyDescent="0.25">
      <c r="A46" s="2" t="s">
        <v>5</v>
      </c>
      <c r="B46" s="33">
        <f>IF($B$39="JANUARY",B20)+IF($B$39="FEBRUARY",D20)+IF($B$39="MARCH",F20)+IF($B$39="APRIL",H20)+IF($B$39="MAY",J20)+IF($B$39="JUNE",L20)+IF($B$39="JULY",N20)+IF($B$39="AUGUST",P20)+IF($B$39="SEPTEMBER",R20)+IF($B$39="OCTOBER",T20)+IF($B$39="NOVEMBER",V20)+IF($B$39="DECEMBER",X20)</f>
        <v>11</v>
      </c>
      <c r="C46" s="33">
        <f t="shared" si="60"/>
        <v>6</v>
      </c>
      <c r="D46" s="53">
        <f t="shared" si="58"/>
        <v>-5</v>
      </c>
      <c r="E46" s="51">
        <f t="shared" si="59"/>
        <v>-0.45454545454545453</v>
      </c>
      <c r="F46" s="20"/>
      <c r="G46" s="21">
        <f>IF(B46=0,1)+IF(B46=0,,B46)</f>
        <v>11</v>
      </c>
      <c r="H46" s="21">
        <f t="shared" si="62"/>
        <v>6</v>
      </c>
      <c r="I46" s="1"/>
      <c r="J46" s="1"/>
      <c r="K46" s="1"/>
      <c r="L46" s="1"/>
      <c r="M46" s="1"/>
      <c r="N46" s="1"/>
    </row>
    <row r="47" spans="1:14" x14ac:dyDescent="0.25">
      <c r="A47" s="2" t="s">
        <v>6</v>
      </c>
      <c r="B47" s="33">
        <f t="shared" si="60"/>
        <v>0</v>
      </c>
      <c r="C47" s="33">
        <f t="shared" si="60"/>
        <v>1</v>
      </c>
      <c r="D47" s="53">
        <f t="shared" si="58"/>
        <v>1</v>
      </c>
      <c r="E47" s="51">
        <f t="shared" si="59"/>
        <v>1</v>
      </c>
      <c r="F47" s="20"/>
      <c r="G47" s="21">
        <f t="shared" si="61"/>
        <v>1</v>
      </c>
      <c r="H47" s="21">
        <f t="shared" si="62"/>
        <v>1</v>
      </c>
      <c r="I47" s="1"/>
      <c r="J47" s="1"/>
      <c r="K47" s="1"/>
      <c r="L47" s="1"/>
      <c r="M47" s="1"/>
      <c r="N47" s="1"/>
    </row>
    <row r="48" spans="1:14" x14ac:dyDescent="0.25">
      <c r="B48" s="19">
        <f>SUM(B41:B47)</f>
        <v>12</v>
      </c>
      <c r="C48" s="19">
        <f>SUM(C41:C47)</f>
        <v>9</v>
      </c>
      <c r="D48" s="54">
        <f t="shared" si="58"/>
        <v>-3</v>
      </c>
      <c r="E48" s="52">
        <f t="shared" si="59"/>
        <v>-0.25</v>
      </c>
      <c r="F48" s="20"/>
      <c r="G48" s="21">
        <f t="shared" si="61"/>
        <v>12</v>
      </c>
      <c r="H48" s="21">
        <f t="shared" si="62"/>
        <v>9</v>
      </c>
      <c r="I48" s="1"/>
      <c r="J48" s="1"/>
      <c r="K48" s="1"/>
      <c r="L48" s="1"/>
      <c r="M48" s="1"/>
      <c r="N48" s="1"/>
    </row>
    <row r="49" spans="2:23" x14ac:dyDescent="0.25">
      <c r="C49" s="17"/>
      <c r="D49" s="17"/>
      <c r="E49" s="17"/>
      <c r="F49" s="17"/>
      <c r="G49" s="1"/>
      <c r="H49" s="1"/>
      <c r="I49" s="1"/>
      <c r="J49" s="1"/>
      <c r="K49" s="1"/>
      <c r="L49" s="1"/>
      <c r="M49" s="1"/>
      <c r="N49" s="1"/>
    </row>
    <row r="50" spans="2:23" x14ac:dyDescent="0.25">
      <c r="C50" s="17"/>
      <c r="D50" s="17"/>
      <c r="E50" s="17"/>
      <c r="F50" s="17"/>
      <c r="G50" s="1"/>
      <c r="H50" s="1"/>
      <c r="I50" s="1"/>
      <c r="J50" s="1"/>
      <c r="K50" s="1"/>
      <c r="L50" s="1"/>
      <c r="M50" s="1"/>
      <c r="N50" s="1"/>
    </row>
    <row r="51" spans="2:23" x14ac:dyDescent="0.25">
      <c r="B51" s="24"/>
      <c r="C51" s="26"/>
      <c r="D51" s="26"/>
      <c r="E51" s="26"/>
      <c r="F51" s="26"/>
      <c r="G51" s="25"/>
      <c r="H51" s="25"/>
      <c r="I51" s="25"/>
      <c r="J51" s="1"/>
      <c r="K51" s="1"/>
      <c r="L51" s="1"/>
      <c r="M51" s="1"/>
      <c r="N51" s="1"/>
    </row>
    <row r="52" spans="2:23" x14ac:dyDescent="0.25">
      <c r="B52" s="24"/>
      <c r="C52" s="26"/>
      <c r="D52" s="26"/>
      <c r="E52" s="26"/>
      <c r="F52" s="26"/>
      <c r="G52" s="25"/>
      <c r="H52" s="25"/>
      <c r="I52" s="25"/>
      <c r="J52" s="1"/>
      <c r="K52" s="1"/>
      <c r="L52" s="1"/>
      <c r="M52" s="1"/>
      <c r="N52" s="1"/>
    </row>
    <row r="58" spans="2:23" x14ac:dyDescent="0.25">
      <c r="L58" s="17"/>
      <c r="M58" s="17"/>
      <c r="N58" s="17"/>
      <c r="O58" s="17"/>
      <c r="P58" s="1"/>
      <c r="Q58" s="1"/>
      <c r="R58" s="1"/>
      <c r="S58" s="1"/>
      <c r="T58" s="1"/>
      <c r="U58" s="1"/>
      <c r="V58" s="1"/>
      <c r="W58" s="1"/>
    </row>
    <row r="59" spans="2:23" x14ac:dyDescent="0.25">
      <c r="L59" s="17"/>
      <c r="M59" s="17"/>
      <c r="N59" s="17"/>
      <c r="O59" s="17"/>
      <c r="P59" s="1"/>
      <c r="Q59" s="1"/>
      <c r="R59" s="1"/>
      <c r="S59" s="1"/>
      <c r="T59" s="1"/>
      <c r="U59" s="1"/>
      <c r="V59" s="1"/>
      <c r="W59" s="1"/>
    </row>
    <row r="60" spans="2:23" x14ac:dyDescent="0.25">
      <c r="L60" s="17"/>
      <c r="M60" s="17"/>
      <c r="N60" s="17"/>
      <c r="O60" s="17"/>
      <c r="P60" s="1"/>
      <c r="Q60" s="1"/>
      <c r="R60" s="1"/>
      <c r="S60" s="1"/>
      <c r="T60" s="1"/>
      <c r="U60" s="1"/>
      <c r="V60" s="1"/>
      <c r="W60" s="1"/>
    </row>
    <row r="61" spans="2:23" x14ac:dyDescent="0.25">
      <c r="L61" s="17"/>
      <c r="M61" s="17"/>
      <c r="N61" s="17"/>
      <c r="O61" s="17"/>
      <c r="P61" s="1"/>
      <c r="Q61" s="1"/>
      <c r="R61" s="1"/>
      <c r="S61" s="1"/>
      <c r="T61" s="1"/>
      <c r="U61" s="1"/>
      <c r="V61" s="1"/>
      <c r="W61" s="1"/>
    </row>
    <row r="62" spans="2:23" x14ac:dyDescent="0.25">
      <c r="L62" s="17"/>
      <c r="M62" s="17"/>
      <c r="N62" s="17"/>
      <c r="O62" s="17"/>
      <c r="P62" s="1"/>
      <c r="Q62" s="1"/>
      <c r="R62" s="1"/>
      <c r="S62" s="1"/>
      <c r="T62" s="1"/>
      <c r="U62" s="1"/>
      <c r="V62" s="1"/>
      <c r="W62" s="1"/>
    </row>
    <row r="63" spans="2:23" x14ac:dyDescent="0.25">
      <c r="L63" s="17"/>
      <c r="M63" s="17"/>
      <c r="N63" s="17"/>
      <c r="O63" s="17"/>
      <c r="P63" s="1"/>
      <c r="Q63" s="1"/>
      <c r="R63" s="1"/>
      <c r="S63" s="1"/>
      <c r="T63" s="1"/>
      <c r="U63" s="1"/>
      <c r="V63" s="1"/>
      <c r="W63" s="1"/>
    </row>
    <row r="64" spans="2:23" x14ac:dyDescent="0.25">
      <c r="L64" s="17"/>
      <c r="M64" s="17"/>
      <c r="N64" s="17"/>
      <c r="O64" s="17"/>
      <c r="P64" s="1"/>
      <c r="Q64" s="1"/>
      <c r="R64" s="1"/>
      <c r="S64" s="1"/>
      <c r="T64" s="1"/>
      <c r="U64" s="1"/>
      <c r="V64" s="1"/>
      <c r="W64" s="1"/>
    </row>
  </sheetData>
  <mergeCells count="26">
    <mergeCell ref="V2:W2"/>
    <mergeCell ref="X2:Y2"/>
    <mergeCell ref="B12:Y12"/>
    <mergeCell ref="B1:Y1"/>
    <mergeCell ref="L2:M2"/>
    <mergeCell ref="N2:O2"/>
    <mergeCell ref="P2:Q2"/>
    <mergeCell ref="R2:S2"/>
    <mergeCell ref="T2:U2"/>
    <mergeCell ref="B2:C2"/>
    <mergeCell ref="D2:E2"/>
    <mergeCell ref="F2:G2"/>
    <mergeCell ref="H2:I2"/>
    <mergeCell ref="J2:K2"/>
    <mergeCell ref="X13:Y13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</mergeCells>
  <dataValidations count="1">
    <dataValidation type="list" allowBlank="1" showInputMessage="1" showErrorMessage="1" sqref="B39">
      <formula1>$B$13:$Y$13</formula1>
    </dataValidation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8"/>
  <sheetViews>
    <sheetView showWhiteSpace="0" view="pageLayout" zoomScaleNormal="100" workbookViewId="0">
      <selection activeCell="A2" sqref="A2:M2"/>
    </sheetView>
  </sheetViews>
  <sheetFormatPr defaultColWidth="9.140625" defaultRowHeight="15" x14ac:dyDescent="0.25"/>
  <cols>
    <col min="1" max="1" width="13.7109375" bestFit="1" customWidth="1"/>
    <col min="5" max="5" width="12.7109375" customWidth="1"/>
  </cols>
  <sheetData>
    <row r="1" spans="1:13" s="27" customFormat="1" ht="28.7" customHeight="1" x14ac:dyDescent="0.25">
      <c r="A1" s="79" t="s">
        <v>30</v>
      </c>
      <c r="B1" s="79"/>
      <c r="C1" s="79"/>
      <c r="K1" s="79" t="s">
        <v>29</v>
      </c>
      <c r="L1" s="79"/>
      <c r="M1" s="79"/>
    </row>
    <row r="2" spans="1:13" ht="15.75" x14ac:dyDescent="0.25">
      <c r="A2" s="78" t="str">
        <f>"THROUGH"&amp;" "&amp; 'YTD Index Comparison'!B39&amp;(" ")&amp;'YTD Index Comparison'!C39</f>
        <v>THROUGH JANUARY 2023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4" spans="1:13" x14ac:dyDescent="0.25">
      <c r="A4" s="75" t="s">
        <v>31</v>
      </c>
      <c r="B4" s="76"/>
      <c r="C4" s="76"/>
      <c r="D4" s="76"/>
      <c r="E4" s="77"/>
    </row>
    <row r="5" spans="1:13" ht="15.75" customHeight="1" x14ac:dyDescent="0.25">
      <c r="A5" s="72" t="s">
        <v>21</v>
      </c>
      <c r="B5" s="73"/>
      <c r="C5" s="73"/>
      <c r="D5" s="73"/>
      <c r="E5" s="74"/>
    </row>
    <row r="6" spans="1:13" x14ac:dyDescent="0.25">
      <c r="A6" s="34"/>
      <c r="B6" s="35">
        <f>'YTD Index Comparison'!B29</f>
        <v>2022</v>
      </c>
      <c r="C6" s="35">
        <f>'YTD Index Comparison'!C29</f>
        <v>2023</v>
      </c>
      <c r="D6" s="35" t="str">
        <f>'YTD Index Comparison'!D29</f>
        <v>CHANGE</v>
      </c>
      <c r="E6" s="35" t="str">
        <f>'YTD Index Comparison'!E29</f>
        <v>% CHANGE</v>
      </c>
    </row>
    <row r="7" spans="1:13" x14ac:dyDescent="0.25">
      <c r="A7" s="36" t="str">
        <f>'YTD Index Comparison'!A30</f>
        <v>MURDER</v>
      </c>
      <c r="B7" s="37">
        <f>'YTD Index Comparison'!B30</f>
        <v>0</v>
      </c>
      <c r="C7" s="37">
        <f>'YTD Index Comparison'!C30</f>
        <v>0</v>
      </c>
      <c r="D7" s="48">
        <f>'YTD Index Comparison'!D30</f>
        <v>0</v>
      </c>
      <c r="E7" s="42">
        <f>'YTD Index Comparison'!E30</f>
        <v>0</v>
      </c>
    </row>
    <row r="8" spans="1:13" x14ac:dyDescent="0.25">
      <c r="A8" s="36" t="str">
        <f>'YTD Index Comparison'!A31</f>
        <v>RAPE</v>
      </c>
      <c r="B8" s="37">
        <f>'YTD Index Comparison'!B31</f>
        <v>0</v>
      </c>
      <c r="C8" s="37">
        <f>'YTD Index Comparison'!C31</f>
        <v>0</v>
      </c>
      <c r="D8" s="48">
        <f>'YTD Index Comparison'!D31</f>
        <v>0</v>
      </c>
      <c r="E8" s="42">
        <f>'YTD Index Comparison'!E31</f>
        <v>0</v>
      </c>
    </row>
    <row r="9" spans="1:13" x14ac:dyDescent="0.25">
      <c r="A9" s="36" t="str">
        <f>'YTD Index Comparison'!A32</f>
        <v>ROBBERY</v>
      </c>
      <c r="B9" s="37">
        <f>'YTD Index Comparison'!B32</f>
        <v>1</v>
      </c>
      <c r="C9" s="37">
        <f>'YTD Index Comparison'!C32</f>
        <v>0</v>
      </c>
      <c r="D9" s="48">
        <f>'YTD Index Comparison'!D32</f>
        <v>-1</v>
      </c>
      <c r="E9" s="42">
        <f>'YTD Index Comparison'!E32</f>
        <v>-1</v>
      </c>
    </row>
    <row r="10" spans="1:13" x14ac:dyDescent="0.25">
      <c r="A10" s="36" t="str">
        <f>'YTD Index Comparison'!A33</f>
        <v>AGG. ASSAULT</v>
      </c>
      <c r="B10" s="37">
        <f>'YTD Index Comparison'!B33</f>
        <v>0</v>
      </c>
      <c r="C10" s="37">
        <f>'YTD Index Comparison'!C33</f>
        <v>1</v>
      </c>
      <c r="D10" s="48">
        <f>'YTD Index Comparison'!D33</f>
        <v>1</v>
      </c>
      <c r="E10" s="42">
        <f>'YTD Index Comparison'!E33</f>
        <v>1</v>
      </c>
      <c r="F10" s="18"/>
    </row>
    <row r="11" spans="1:13" x14ac:dyDescent="0.25">
      <c r="A11" s="36" t="str">
        <f>'YTD Index Comparison'!A34</f>
        <v>BURGLARY</v>
      </c>
      <c r="B11" s="37">
        <f>'YTD Index Comparison'!B34</f>
        <v>0</v>
      </c>
      <c r="C11" s="37">
        <f>'YTD Index Comparison'!C34</f>
        <v>1</v>
      </c>
      <c r="D11" s="48">
        <f>'YTD Index Comparison'!D34</f>
        <v>1</v>
      </c>
      <c r="E11" s="42">
        <f>'YTD Index Comparison'!E34</f>
        <v>1</v>
      </c>
    </row>
    <row r="12" spans="1:13" x14ac:dyDescent="0.25">
      <c r="A12" s="36" t="str">
        <f>'YTD Index Comparison'!A35</f>
        <v>LARCENY</v>
      </c>
      <c r="B12" s="37">
        <f>'YTD Index Comparison'!B35</f>
        <v>11</v>
      </c>
      <c r="C12" s="37">
        <f>'YTD Index Comparison'!C35</f>
        <v>6</v>
      </c>
      <c r="D12" s="48">
        <f>'YTD Index Comparison'!D35</f>
        <v>-5</v>
      </c>
      <c r="E12" s="42">
        <f>'YTD Index Comparison'!E35</f>
        <v>-0.45454545454545453</v>
      </c>
    </row>
    <row r="13" spans="1:13" ht="15.75" thickBot="1" x14ac:dyDescent="0.3">
      <c r="A13" s="39" t="str">
        <f>'YTD Index Comparison'!A36</f>
        <v>AUTO THEFT</v>
      </c>
      <c r="B13" s="40">
        <f>'YTD Index Comparison'!B36</f>
        <v>0</v>
      </c>
      <c r="C13" s="40">
        <f>'YTD Index Comparison'!C36</f>
        <v>1</v>
      </c>
      <c r="D13" s="49">
        <f>'YTD Index Comparison'!D36</f>
        <v>1</v>
      </c>
      <c r="E13" s="43">
        <f>'YTD Index Comparison'!E36</f>
        <v>1</v>
      </c>
    </row>
    <row r="14" spans="1:13" ht="28.7" customHeight="1" thickTop="1" x14ac:dyDescent="0.25">
      <c r="A14" s="38"/>
      <c r="B14" s="41">
        <f>'YTD Index Comparison'!B37</f>
        <v>12</v>
      </c>
      <c r="C14" s="41">
        <f>'YTD Index Comparison'!C37</f>
        <v>9</v>
      </c>
      <c r="D14" s="50">
        <f>'YTD Index Comparison'!D37</f>
        <v>-3</v>
      </c>
      <c r="E14" s="44">
        <f>'YTD Index Comparison'!E37</f>
        <v>-0.25</v>
      </c>
    </row>
    <row r="16" spans="1:13" x14ac:dyDescent="0.25">
      <c r="A16" s="60"/>
      <c r="B16" s="60"/>
      <c r="C16" s="60"/>
      <c r="D16" s="60"/>
      <c r="E16" s="60"/>
    </row>
    <row r="18" spans="1:5" x14ac:dyDescent="0.25">
      <c r="A18" s="75" t="str">
        <f>'YTD Index Comparison'!B39&amp;" "&amp;'YTD Index Comparison'!C39</f>
        <v>JANUARY 2023</v>
      </c>
      <c r="B18" s="76"/>
      <c r="C18" s="76"/>
      <c r="D18" s="76"/>
      <c r="E18" s="77"/>
    </row>
    <row r="19" spans="1:5" x14ac:dyDescent="0.25">
      <c r="A19" s="72" t="s">
        <v>21</v>
      </c>
      <c r="B19" s="73"/>
      <c r="C19" s="73"/>
      <c r="D19" s="73"/>
      <c r="E19" s="74"/>
    </row>
    <row r="20" spans="1:5" x14ac:dyDescent="0.25">
      <c r="A20" s="34"/>
      <c r="B20" s="35">
        <f>'YTD Index Comparison'!B40</f>
        <v>2022</v>
      </c>
      <c r="C20" s="35">
        <f>'YTD Index Comparison'!C40</f>
        <v>2023</v>
      </c>
      <c r="D20" s="35" t="str">
        <f>'YTD Index Comparison'!D40</f>
        <v>CHANGE</v>
      </c>
      <c r="E20" s="35" t="str">
        <f>'YTD Index Comparison'!E40</f>
        <v>% CHANGE</v>
      </c>
    </row>
    <row r="21" spans="1:5" x14ac:dyDescent="0.25">
      <c r="A21" s="36" t="s">
        <v>0</v>
      </c>
      <c r="B21" s="37">
        <f>'YTD Index Comparison'!B41</f>
        <v>0</v>
      </c>
      <c r="C21" s="37">
        <f>'YTD Index Comparison'!C41</f>
        <v>0</v>
      </c>
      <c r="D21" s="48">
        <f>'YTD Index Comparison'!D41</f>
        <v>0</v>
      </c>
      <c r="E21" s="45">
        <f>'YTD Index Comparison'!E41</f>
        <v>0</v>
      </c>
    </row>
    <row r="22" spans="1:5" x14ac:dyDescent="0.25">
      <c r="A22" s="36" t="s">
        <v>1</v>
      </c>
      <c r="B22" s="37">
        <f>'YTD Index Comparison'!B42</f>
        <v>0</v>
      </c>
      <c r="C22" s="37">
        <f>'YTD Index Comparison'!C42</f>
        <v>0</v>
      </c>
      <c r="D22" s="48">
        <f>'YTD Index Comparison'!D42</f>
        <v>0</v>
      </c>
      <c r="E22" s="45">
        <f>'YTD Index Comparison'!E42</f>
        <v>0</v>
      </c>
    </row>
    <row r="23" spans="1:5" x14ac:dyDescent="0.25">
      <c r="A23" s="36" t="s">
        <v>2</v>
      </c>
      <c r="B23" s="37">
        <f>'YTD Index Comparison'!B43</f>
        <v>1</v>
      </c>
      <c r="C23" s="37">
        <f>'YTD Index Comparison'!C43</f>
        <v>0</v>
      </c>
      <c r="D23" s="48">
        <f>'YTD Index Comparison'!D43</f>
        <v>-1</v>
      </c>
      <c r="E23" s="45">
        <f>'YTD Index Comparison'!E43</f>
        <v>-1</v>
      </c>
    </row>
    <row r="24" spans="1:5" x14ac:dyDescent="0.25">
      <c r="A24" s="36" t="s">
        <v>3</v>
      </c>
      <c r="B24" s="37">
        <f>'YTD Index Comparison'!B44</f>
        <v>0</v>
      </c>
      <c r="C24" s="37">
        <f>'YTD Index Comparison'!C44</f>
        <v>1</v>
      </c>
      <c r="D24" s="48">
        <f>'YTD Index Comparison'!D44</f>
        <v>1</v>
      </c>
      <c r="E24" s="45">
        <f>'YTD Index Comparison'!E44</f>
        <v>1</v>
      </c>
    </row>
    <row r="25" spans="1:5" x14ac:dyDescent="0.25">
      <c r="A25" s="36" t="s">
        <v>4</v>
      </c>
      <c r="B25" s="37">
        <f>'YTD Index Comparison'!B45</f>
        <v>0</v>
      </c>
      <c r="C25" s="37">
        <f>'YTD Index Comparison'!C45</f>
        <v>1</v>
      </c>
      <c r="D25" s="48">
        <f>'YTD Index Comparison'!D45</f>
        <v>1</v>
      </c>
      <c r="E25" s="45">
        <f>'YTD Index Comparison'!E45</f>
        <v>1</v>
      </c>
    </row>
    <row r="26" spans="1:5" ht="15.75" customHeight="1" x14ac:dyDescent="0.25">
      <c r="A26" s="36" t="s">
        <v>5</v>
      </c>
      <c r="B26" s="37">
        <f>'YTD Index Comparison'!B46</f>
        <v>11</v>
      </c>
      <c r="C26" s="37">
        <f>'YTD Index Comparison'!C46</f>
        <v>6</v>
      </c>
      <c r="D26" s="48">
        <f>'YTD Index Comparison'!D46</f>
        <v>-5</v>
      </c>
      <c r="E26" s="45">
        <f>'YTD Index Comparison'!E46</f>
        <v>-0.45454545454545453</v>
      </c>
    </row>
    <row r="27" spans="1:5" ht="15.75" customHeight="1" thickBot="1" x14ac:dyDescent="0.3">
      <c r="A27" s="39" t="s">
        <v>6</v>
      </c>
      <c r="B27" s="40">
        <f>'YTD Index Comparison'!B47</f>
        <v>0</v>
      </c>
      <c r="C27" s="40">
        <f>'YTD Index Comparison'!C47</f>
        <v>1</v>
      </c>
      <c r="D27" s="49">
        <f>'YTD Index Comparison'!D47</f>
        <v>1</v>
      </c>
      <c r="E27" s="46">
        <f>'YTD Index Comparison'!E47</f>
        <v>1</v>
      </c>
    </row>
    <row r="28" spans="1:5" ht="28.7" customHeight="1" thickTop="1" x14ac:dyDescent="0.25">
      <c r="A28" s="38"/>
      <c r="B28" s="41">
        <f>'YTD Index Comparison'!B48</f>
        <v>12</v>
      </c>
      <c r="C28" s="41">
        <f>'YTD Index Comparison'!C48</f>
        <v>9</v>
      </c>
      <c r="D28" s="50">
        <f>'YTD Index Comparison'!D48</f>
        <v>-3</v>
      </c>
      <c r="E28" s="47">
        <f>'YTD Index Comparison'!E48</f>
        <v>-0.25</v>
      </c>
    </row>
  </sheetData>
  <mergeCells count="7">
    <mergeCell ref="A5:E5"/>
    <mergeCell ref="A18:E18"/>
    <mergeCell ref="A19:E19"/>
    <mergeCell ref="A2:M2"/>
    <mergeCell ref="A1:C1"/>
    <mergeCell ref="K1:M1"/>
    <mergeCell ref="A4:E4"/>
  </mergeCells>
  <printOptions horizontalCentered="1" verticalCentered="1"/>
  <pageMargins left="0.5" right="0.25" top="1.25" bottom="0.75" header="0.3" footer="0.3"/>
  <pageSetup orientation="landscape" r:id="rId1"/>
  <headerFooter>
    <oddHeader xml:space="preserve">&amp;L           &amp;G
&amp;C&amp;"-,Bold"&amp;14
FLORAL PARK POLICE DEPARTMENT&amp;11
CRIME COMPARISON REPORT&amp;"-,Regular"&amp;U
&amp;R                             &amp;G           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8"/>
  <sheetViews>
    <sheetView workbookViewId="0">
      <selection activeCell="H23" sqref="H23"/>
    </sheetView>
  </sheetViews>
  <sheetFormatPr defaultRowHeight="15" x14ac:dyDescent="0.25"/>
  <cols>
    <col min="2" max="2" width="12.7109375" style="60" customWidth="1"/>
    <col min="3" max="9" width="12.7109375" customWidth="1"/>
  </cols>
  <sheetData>
    <row r="1" spans="1:15" x14ac:dyDescent="0.25">
      <c r="C1" s="80" t="s">
        <v>25</v>
      </c>
      <c r="D1" s="80"/>
      <c r="E1" s="80"/>
      <c r="F1" s="80"/>
      <c r="G1" s="80"/>
      <c r="H1" s="80"/>
      <c r="I1" s="80"/>
    </row>
    <row r="2" spans="1:15" x14ac:dyDescent="0.25">
      <c r="A2" s="27"/>
      <c r="B2" s="56" t="s">
        <v>0</v>
      </c>
      <c r="C2" s="28" t="s">
        <v>1</v>
      </c>
      <c r="D2" s="28" t="s">
        <v>2</v>
      </c>
      <c r="E2" s="28" t="s">
        <v>22</v>
      </c>
      <c r="F2" s="28" t="s">
        <v>4</v>
      </c>
      <c r="G2" s="28" t="s">
        <v>23</v>
      </c>
      <c r="H2" s="28" t="s">
        <v>6</v>
      </c>
      <c r="I2" s="28" t="s">
        <v>24</v>
      </c>
    </row>
    <row r="3" spans="1:15" x14ac:dyDescent="0.25">
      <c r="A3" s="60">
        <v>1997</v>
      </c>
      <c r="B3" s="56">
        <v>0</v>
      </c>
      <c r="C3" s="56">
        <v>3</v>
      </c>
      <c r="D3" s="56">
        <v>3</v>
      </c>
      <c r="E3" s="56">
        <v>11</v>
      </c>
      <c r="F3" s="56">
        <v>26</v>
      </c>
      <c r="G3" s="56">
        <v>83</v>
      </c>
      <c r="H3" s="56">
        <v>19</v>
      </c>
      <c r="I3" s="56">
        <v>5</v>
      </c>
      <c r="J3" s="61"/>
    </row>
    <row r="4" spans="1:15" x14ac:dyDescent="0.25">
      <c r="A4" s="60">
        <v>2012</v>
      </c>
      <c r="B4" s="56">
        <v>0</v>
      </c>
      <c r="C4" s="56">
        <v>0</v>
      </c>
      <c r="D4" s="56">
        <v>1</v>
      </c>
      <c r="E4" s="56">
        <v>2</v>
      </c>
      <c r="F4" s="56">
        <v>13</v>
      </c>
      <c r="G4" s="56">
        <v>48</v>
      </c>
      <c r="H4" s="56">
        <v>3</v>
      </c>
      <c r="I4" s="56">
        <v>0</v>
      </c>
      <c r="J4" s="61"/>
    </row>
    <row r="5" spans="1:15" x14ac:dyDescent="0.25">
      <c r="A5" s="60">
        <v>2017</v>
      </c>
      <c r="B5" s="56">
        <v>0</v>
      </c>
      <c r="C5" s="56">
        <v>1</v>
      </c>
      <c r="D5" s="56">
        <v>7</v>
      </c>
      <c r="E5" s="56">
        <v>1</v>
      </c>
      <c r="F5" s="56">
        <v>7</v>
      </c>
      <c r="G5" s="56">
        <v>29</v>
      </c>
      <c r="H5" s="56">
        <v>6</v>
      </c>
      <c r="I5" s="56">
        <v>1</v>
      </c>
      <c r="J5" s="61"/>
    </row>
    <row r="6" spans="1:15" x14ac:dyDescent="0.25">
      <c r="A6" s="60">
        <v>2022</v>
      </c>
      <c r="B6" s="63">
        <v>0</v>
      </c>
      <c r="C6" s="63">
        <v>0</v>
      </c>
      <c r="D6" s="63">
        <v>2</v>
      </c>
      <c r="E6" s="63">
        <v>8</v>
      </c>
      <c r="F6" s="63">
        <v>13</v>
      </c>
      <c r="G6" s="63">
        <v>116</v>
      </c>
      <c r="H6" s="63">
        <v>7</v>
      </c>
      <c r="I6" s="56">
        <v>0</v>
      </c>
      <c r="J6" s="61"/>
    </row>
    <row r="16" spans="1:15" x14ac:dyDescent="0.25">
      <c r="D16" s="60"/>
      <c r="E16" s="62"/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4:20" x14ac:dyDescent="0.25">
      <c r="D17" s="60"/>
      <c r="E17" s="62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24" spans="4:20" x14ac:dyDescent="0.25">
      <c r="I24" s="60"/>
      <c r="J24" s="62"/>
      <c r="K24" s="60"/>
      <c r="L24" s="60"/>
      <c r="M24" s="60"/>
      <c r="N24" s="60"/>
      <c r="O24" s="60"/>
      <c r="P24" s="60"/>
      <c r="Q24" s="60"/>
      <c r="R24" s="60"/>
      <c r="S24" s="60"/>
      <c r="T24" s="60"/>
    </row>
    <row r="26" spans="4:20" x14ac:dyDescent="0.25"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</row>
    <row r="27" spans="4:20" x14ac:dyDescent="0.25"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4:20" x14ac:dyDescent="0.25"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</sheetData>
  <sortState ref="A3:I6">
    <sortCondition ref="A3:A6"/>
  </sortState>
  <mergeCells count="1">
    <mergeCell ref="C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YTD Index Comparison</vt:lpstr>
      <vt:lpstr>Monthly Data</vt:lpstr>
      <vt:lpstr>Historic Perspective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McCarthy</dc:creator>
  <cp:lastModifiedBy>Thomas McCarthy</cp:lastModifiedBy>
  <cp:lastPrinted>2022-12-06T23:43:21Z</cp:lastPrinted>
  <dcterms:created xsi:type="dcterms:W3CDTF">2017-03-10T03:35:24Z</dcterms:created>
  <dcterms:modified xsi:type="dcterms:W3CDTF">2023-03-17T16:39:27Z</dcterms:modified>
</cp:coreProperties>
</file>